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213C3B96-8161-4492-9DCB-C6AEE9210B51}" xr6:coauthVersionLast="36" xr6:coauthVersionMax="36" xr10:uidLastSave="{00000000-0000-0000-0000-000000000000}"/>
  <bookViews>
    <workbookView xWindow="0" yWindow="1800" windowWidth="21600" windowHeight="8160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'NECO-COMBINED'!$B$2:$AI$159</definedName>
    <definedName name="_xlnm.Print_Area" localSheetId="2">'NECO-ELECTRIC'!$B$2:$AI$159</definedName>
    <definedName name="_xlnm.Print_Area" localSheetId="3">'NECO-GAS'!$B$2:$AI$159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2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27" l="1"/>
  <c r="C4" i="11"/>
  <c r="S77" i="33"/>
  <c r="S76" i="33"/>
  <c r="S75" i="33"/>
  <c r="S74" i="33"/>
  <c r="S73" i="33"/>
  <c r="S78" i="33" s="1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T147" i="33" l="1"/>
  <c r="T146" i="33"/>
  <c r="T145" i="33"/>
  <c r="T144" i="33"/>
  <c r="T143" i="33"/>
  <c r="T140" i="33"/>
  <c r="T139" i="33"/>
  <c r="T138" i="33"/>
  <c r="T137" i="33"/>
  <c r="T136" i="33"/>
  <c r="T141" i="33" s="1"/>
  <c r="T133" i="33"/>
  <c r="T132" i="33"/>
  <c r="T131" i="33"/>
  <c r="T130" i="33"/>
  <c r="T129" i="33"/>
  <c r="T126" i="33"/>
  <c r="T125" i="33"/>
  <c r="T124" i="33"/>
  <c r="T123" i="33"/>
  <c r="T127" i="33" s="1"/>
  <c r="T122" i="33"/>
  <c r="T120" i="33"/>
  <c r="T112" i="33"/>
  <c r="T111" i="33"/>
  <c r="T110" i="33"/>
  <c r="T109" i="33"/>
  <c r="T113" i="33" s="1"/>
  <c r="T108" i="33"/>
  <c r="T105" i="33"/>
  <c r="T104" i="33"/>
  <c r="T103" i="33"/>
  <c r="T102" i="33"/>
  <c r="T101" i="33"/>
  <c r="T106" i="33" s="1"/>
  <c r="T98" i="33"/>
  <c r="T154" i="33" s="1"/>
  <c r="T97" i="33"/>
  <c r="T153" i="33" s="1"/>
  <c r="T96" i="33"/>
  <c r="T152" i="33" s="1"/>
  <c r="T95" i="33"/>
  <c r="T99" i="33" s="1"/>
  <c r="T94" i="33"/>
  <c r="T85" i="33"/>
  <c r="T70" i="33"/>
  <c r="T69" i="33"/>
  <c r="T68" i="33"/>
  <c r="T67" i="33"/>
  <c r="T151" i="33" s="1"/>
  <c r="T66" i="33"/>
  <c r="T150" i="33" s="1"/>
  <c r="T63" i="33"/>
  <c r="T62" i="33"/>
  <c r="T61" i="33"/>
  <c r="T60" i="33"/>
  <c r="T64" i="33" s="1"/>
  <c r="T59" i="33"/>
  <c r="T56" i="33"/>
  <c r="T55" i="33"/>
  <c r="T54" i="33"/>
  <c r="T53" i="33"/>
  <c r="T57" i="33" s="1"/>
  <c r="T52" i="33"/>
  <c r="T49" i="33"/>
  <c r="T48" i="33"/>
  <c r="T47" i="33"/>
  <c r="T46" i="33"/>
  <c r="T50" i="33" s="1"/>
  <c r="T45" i="33"/>
  <c r="T43" i="33"/>
  <c r="T42" i="33"/>
  <c r="T41" i="33"/>
  <c r="T40" i="33"/>
  <c r="T39" i="33"/>
  <c r="T38" i="33"/>
  <c r="T35" i="33"/>
  <c r="T34" i="33"/>
  <c r="T33" i="33"/>
  <c r="T32" i="33"/>
  <c r="T36" i="33" s="1"/>
  <c r="T31" i="33"/>
  <c r="T28" i="33"/>
  <c r="T27" i="33"/>
  <c r="T26" i="33"/>
  <c r="T25" i="33"/>
  <c r="T29" i="33" s="1"/>
  <c r="T24" i="33"/>
  <c r="T21" i="33"/>
  <c r="T20" i="33"/>
  <c r="T19" i="33"/>
  <c r="T18" i="33"/>
  <c r="T22" i="33" s="1"/>
  <c r="T17" i="33"/>
  <c r="T14" i="33"/>
  <c r="T13" i="33"/>
  <c r="T12" i="33"/>
  <c r="T11" i="33"/>
  <c r="T15" i="33" s="1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5" i="11"/>
  <c r="R85" i="11"/>
  <c r="Q85" i="11"/>
  <c r="P85" i="11"/>
  <c r="S84" i="11"/>
  <c r="Z84" i="11" s="1"/>
  <c r="R84" i="11"/>
  <c r="Q84" i="11"/>
  <c r="P84" i="11"/>
  <c r="O84" i="11"/>
  <c r="S83" i="11"/>
  <c r="Z83" i="11" s="1"/>
  <c r="R83" i="11"/>
  <c r="Q83" i="11"/>
  <c r="P83" i="11"/>
  <c r="O83" i="11"/>
  <c r="S82" i="11"/>
  <c r="AG82" i="11" s="1"/>
  <c r="R82" i="11"/>
  <c r="Q82" i="11"/>
  <c r="P82" i="11"/>
  <c r="O82" i="11"/>
  <c r="S81" i="11"/>
  <c r="R81" i="11"/>
  <c r="Q81" i="11"/>
  <c r="P81" i="11"/>
  <c r="O81" i="11"/>
  <c r="S80" i="11"/>
  <c r="Z80" i="11" s="1"/>
  <c r="R80" i="11"/>
  <c r="Q80" i="11"/>
  <c r="P80" i="11"/>
  <c r="S85" i="27"/>
  <c r="R85" i="27"/>
  <c r="Q85" i="27"/>
  <c r="P85" i="27"/>
  <c r="S84" i="27"/>
  <c r="Z84" i="27" s="1"/>
  <c r="R84" i="27"/>
  <c r="Q84" i="27"/>
  <c r="P84" i="27"/>
  <c r="O84" i="27"/>
  <c r="S83" i="27"/>
  <c r="AG83" i="27" s="1"/>
  <c r="R83" i="27"/>
  <c r="Q83" i="27"/>
  <c r="P83" i="27"/>
  <c r="O83" i="27"/>
  <c r="S82" i="27"/>
  <c r="R82" i="27"/>
  <c r="Q82" i="27"/>
  <c r="P82" i="27"/>
  <c r="O82" i="27"/>
  <c r="S81" i="27"/>
  <c r="R81" i="27"/>
  <c r="Q81" i="27"/>
  <c r="P81" i="27"/>
  <c r="O81" i="27"/>
  <c r="S80" i="27"/>
  <c r="Z80" i="27" s="1"/>
  <c r="R80" i="27"/>
  <c r="Q80" i="27"/>
  <c r="P80" i="27"/>
  <c r="AG147" i="33"/>
  <c r="AG146" i="33"/>
  <c r="AG145" i="33"/>
  <c r="AG144" i="33"/>
  <c r="AG143" i="33"/>
  <c r="AG148" i="33" s="1"/>
  <c r="AG140" i="33"/>
  <c r="AG139" i="33"/>
  <c r="AG138" i="33"/>
  <c r="AG137" i="33"/>
  <c r="AG136" i="33"/>
  <c r="AG141" i="33" s="1"/>
  <c r="AG133" i="33"/>
  <c r="AG132" i="33"/>
  <c r="AG131" i="33"/>
  <c r="AG130" i="33"/>
  <c r="AG129" i="33"/>
  <c r="AG134" i="33" s="1"/>
  <c r="AG126" i="33"/>
  <c r="AG125" i="33"/>
  <c r="AG124" i="33"/>
  <c r="AG123" i="33"/>
  <c r="AG122" i="33"/>
  <c r="AG127" i="33" s="1"/>
  <c r="AG119" i="33"/>
  <c r="AG118" i="33"/>
  <c r="AG117" i="33"/>
  <c r="AG116" i="33"/>
  <c r="AG115" i="33"/>
  <c r="AG120" i="33" s="1"/>
  <c r="AG112" i="33"/>
  <c r="AG111" i="33"/>
  <c r="AG110" i="33"/>
  <c r="AG109" i="33"/>
  <c r="AG108" i="33"/>
  <c r="AG113" i="33" s="1"/>
  <c r="AG105" i="33"/>
  <c r="AG104" i="33"/>
  <c r="AG103" i="33"/>
  <c r="AG102" i="33"/>
  <c r="AG101" i="33"/>
  <c r="AG106" i="33" s="1"/>
  <c r="AG98" i="33"/>
  <c r="AG97" i="33"/>
  <c r="AG96" i="33"/>
  <c r="AG95" i="33"/>
  <c r="AG94" i="33"/>
  <c r="AG99" i="33" s="1"/>
  <c r="AG84" i="33"/>
  <c r="AG83" i="33"/>
  <c r="AG82" i="33"/>
  <c r="AG81" i="33"/>
  <c r="AG80" i="33"/>
  <c r="AG85" i="33" s="1"/>
  <c r="AG77" i="33"/>
  <c r="AG76" i="33"/>
  <c r="AG75" i="33"/>
  <c r="AG74" i="33"/>
  <c r="AG73" i="33"/>
  <c r="AG70" i="33"/>
  <c r="AG69" i="33"/>
  <c r="AG68" i="33"/>
  <c r="AG67" i="33"/>
  <c r="AG66" i="33"/>
  <c r="AG71" i="33" s="1"/>
  <c r="AG63" i="33"/>
  <c r="AG62" i="33"/>
  <c r="AG61" i="33"/>
  <c r="AG60" i="33"/>
  <c r="AG59" i="33"/>
  <c r="AG64" i="33" s="1"/>
  <c r="AG56" i="33"/>
  <c r="AG55" i="33"/>
  <c r="AG54" i="33"/>
  <c r="AG53" i="33"/>
  <c r="AG52" i="33"/>
  <c r="AG57" i="33" s="1"/>
  <c r="AG49" i="33"/>
  <c r="AG48" i="33"/>
  <c r="AG47" i="33"/>
  <c r="AG46" i="33"/>
  <c r="AG45" i="33"/>
  <c r="AG50" i="33" s="1"/>
  <c r="AG42" i="33"/>
  <c r="AG41" i="33"/>
  <c r="AG40" i="33"/>
  <c r="AG39" i="33"/>
  <c r="AG38" i="33"/>
  <c r="AG43" i="33" s="1"/>
  <c r="AG35" i="33"/>
  <c r="AG34" i="33"/>
  <c r="AG33" i="33"/>
  <c r="AG32" i="33"/>
  <c r="AG31" i="33"/>
  <c r="AG36" i="33" s="1"/>
  <c r="AG28" i="33"/>
  <c r="AG27" i="33"/>
  <c r="AG26" i="33"/>
  <c r="AG25" i="33"/>
  <c r="AG24" i="33"/>
  <c r="AG29" i="33" s="1"/>
  <c r="AG21" i="33"/>
  <c r="AG20" i="33"/>
  <c r="AG19" i="33"/>
  <c r="AG18" i="33"/>
  <c r="AG17" i="33"/>
  <c r="AG22" i="33" s="1"/>
  <c r="AG14" i="33"/>
  <c r="AG13" i="33"/>
  <c r="AG12" i="33"/>
  <c r="AG11" i="33"/>
  <c r="AG10" i="33"/>
  <c r="AG15" i="33" s="1"/>
  <c r="Z148" i="33"/>
  <c r="Z147" i="33"/>
  <c r="Z146" i="33"/>
  <c r="Z145" i="33"/>
  <c r="Z144" i="33"/>
  <c r="Z143" i="33"/>
  <c r="Z141" i="33"/>
  <c r="Z140" i="33"/>
  <c r="Z139" i="33"/>
  <c r="Z138" i="33"/>
  <c r="Z137" i="33"/>
  <c r="Z136" i="33"/>
  <c r="Z134" i="33"/>
  <c r="Z133" i="33"/>
  <c r="Z132" i="33"/>
  <c r="Z131" i="33"/>
  <c r="Z130" i="33"/>
  <c r="Z129" i="33"/>
  <c r="Z127" i="33"/>
  <c r="Z126" i="33"/>
  <c r="Z125" i="33"/>
  <c r="Z124" i="33"/>
  <c r="Z123" i="33"/>
  <c r="Z122" i="33"/>
  <c r="Z120" i="33"/>
  <c r="Z119" i="33"/>
  <c r="Z118" i="33"/>
  <c r="Z117" i="33"/>
  <c r="Z116" i="33"/>
  <c r="Z115" i="33"/>
  <c r="Z113" i="33"/>
  <c r="Z112" i="33"/>
  <c r="Z111" i="33"/>
  <c r="Z110" i="33"/>
  <c r="Z109" i="33"/>
  <c r="Z108" i="33"/>
  <c r="Z106" i="33"/>
  <c r="Z105" i="33"/>
  <c r="Z104" i="33"/>
  <c r="Z103" i="33"/>
  <c r="Z102" i="33"/>
  <c r="Z101" i="33"/>
  <c r="Z99" i="33"/>
  <c r="Z98" i="33"/>
  <c r="Z97" i="33"/>
  <c r="Z96" i="33"/>
  <c r="Z95" i="33"/>
  <c r="Z94" i="33"/>
  <c r="Z85" i="33"/>
  <c r="Z84" i="33"/>
  <c r="Z83" i="33"/>
  <c r="Z82" i="33"/>
  <c r="Z81" i="33"/>
  <c r="Z80" i="33"/>
  <c r="Z78" i="33"/>
  <c r="Z77" i="33"/>
  <c r="Z76" i="33"/>
  <c r="Z75" i="33"/>
  <c r="Z74" i="33"/>
  <c r="Z73" i="33"/>
  <c r="Z71" i="33"/>
  <c r="Z70" i="33"/>
  <c r="Z69" i="33"/>
  <c r="Z68" i="33"/>
  <c r="Z67" i="33"/>
  <c r="Z66" i="33"/>
  <c r="Z64" i="33"/>
  <c r="Z63" i="33"/>
  <c r="Z62" i="33"/>
  <c r="Z61" i="33"/>
  <c r="Z60" i="33"/>
  <c r="Z59" i="33"/>
  <c r="Z57" i="33"/>
  <c r="Z56" i="33"/>
  <c r="Z55" i="33"/>
  <c r="Z54" i="33"/>
  <c r="Z53" i="33"/>
  <c r="Z52" i="33"/>
  <c r="Z50" i="33"/>
  <c r="Z49" i="33"/>
  <c r="Z48" i="33"/>
  <c r="Z47" i="33"/>
  <c r="Z46" i="33"/>
  <c r="Z45" i="33"/>
  <c r="Z43" i="33"/>
  <c r="Z42" i="33"/>
  <c r="Z41" i="33"/>
  <c r="Z40" i="33"/>
  <c r="Z39" i="33"/>
  <c r="Z38" i="33"/>
  <c r="Z36" i="33"/>
  <c r="Z35" i="33"/>
  <c r="Z34" i="33"/>
  <c r="Z33" i="33"/>
  <c r="Z32" i="33"/>
  <c r="Z31" i="33"/>
  <c r="Z29" i="33"/>
  <c r="Z28" i="33"/>
  <c r="Z27" i="33"/>
  <c r="Z26" i="33"/>
  <c r="Z25" i="33"/>
  <c r="Z24" i="33"/>
  <c r="Z22" i="33"/>
  <c r="Z21" i="33"/>
  <c r="Z20" i="33"/>
  <c r="Z19" i="33"/>
  <c r="Z18" i="33"/>
  <c r="Z17" i="33"/>
  <c r="Z15" i="33"/>
  <c r="Z14" i="33"/>
  <c r="Z13" i="33"/>
  <c r="Z12" i="33"/>
  <c r="Z11" i="33"/>
  <c r="Z10" i="33"/>
  <c r="S120" i="11"/>
  <c r="R120" i="11"/>
  <c r="Q120" i="11"/>
  <c r="P120" i="11"/>
  <c r="S119" i="11"/>
  <c r="AG119" i="11" s="1"/>
  <c r="R119" i="11"/>
  <c r="Q119" i="11"/>
  <c r="P119" i="11"/>
  <c r="O119" i="11"/>
  <c r="S118" i="11"/>
  <c r="R118" i="11"/>
  <c r="Q118" i="11"/>
  <c r="P118" i="11"/>
  <c r="O118" i="11"/>
  <c r="S117" i="11"/>
  <c r="AG117" i="11" s="1"/>
  <c r="R117" i="11"/>
  <c r="Q117" i="11"/>
  <c r="P117" i="11"/>
  <c r="O117" i="11"/>
  <c r="S116" i="11"/>
  <c r="R116" i="11"/>
  <c r="Q116" i="11"/>
  <c r="P116" i="11"/>
  <c r="O116" i="11"/>
  <c r="S115" i="11"/>
  <c r="AG115" i="11" s="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R120" i="27" s="1"/>
  <c r="Q117" i="27"/>
  <c r="P117" i="27"/>
  <c r="S116" i="27"/>
  <c r="AG116" i="27" s="1"/>
  <c r="R116" i="27"/>
  <c r="Q116" i="27"/>
  <c r="P116" i="27"/>
  <c r="S115" i="27"/>
  <c r="AG115" i="27" s="1"/>
  <c r="R115" i="27"/>
  <c r="Q115" i="27"/>
  <c r="P115" i="27"/>
  <c r="S120" i="27"/>
  <c r="Q120" i="27"/>
  <c r="P120" i="27"/>
  <c r="AG119" i="27"/>
  <c r="AG118" i="27"/>
  <c r="S113" i="27"/>
  <c r="Z113" i="27" s="1"/>
  <c r="S106" i="27"/>
  <c r="S99" i="27"/>
  <c r="S113" i="11"/>
  <c r="Z113" i="11" s="1"/>
  <c r="S106" i="11"/>
  <c r="Z106" i="11" s="1"/>
  <c r="S99" i="11"/>
  <c r="Z148" i="11"/>
  <c r="Z147" i="11"/>
  <c r="Z146" i="11"/>
  <c r="Z145" i="11"/>
  <c r="Z144" i="11"/>
  <c r="Z143" i="11"/>
  <c r="Z141" i="11"/>
  <c r="Z140" i="11"/>
  <c r="Z139" i="11"/>
  <c r="Z138" i="11"/>
  <c r="Z137" i="11"/>
  <c r="Z136" i="11"/>
  <c r="Z134" i="11"/>
  <c r="Z133" i="11"/>
  <c r="Z132" i="11"/>
  <c r="Z131" i="11"/>
  <c r="Z130" i="11"/>
  <c r="Z129" i="11"/>
  <c r="Z127" i="11"/>
  <c r="Z126" i="11"/>
  <c r="Z125" i="11"/>
  <c r="Z124" i="11"/>
  <c r="Z123" i="11"/>
  <c r="Z122" i="11"/>
  <c r="Z120" i="11"/>
  <c r="Z119" i="11"/>
  <c r="Z118" i="11"/>
  <c r="Z117" i="11"/>
  <c r="Z116" i="11"/>
  <c r="Z115" i="11"/>
  <c r="Z112" i="11"/>
  <c r="Z111" i="11"/>
  <c r="Z110" i="11"/>
  <c r="Z109" i="11"/>
  <c r="Z108" i="11"/>
  <c r="Z105" i="11"/>
  <c r="Z104" i="11"/>
  <c r="Z103" i="11"/>
  <c r="Z102" i="11"/>
  <c r="Z101" i="11"/>
  <c r="Z99" i="11"/>
  <c r="Z98" i="11"/>
  <c r="Z97" i="11"/>
  <c r="Z96" i="11"/>
  <c r="Z95" i="11"/>
  <c r="Z94" i="11"/>
  <c r="Z85" i="11"/>
  <c r="Z81" i="11"/>
  <c r="Z78" i="11"/>
  <c r="Z77" i="11"/>
  <c r="Z76" i="11"/>
  <c r="Z75" i="11"/>
  <c r="Z74" i="11"/>
  <c r="Z73" i="11"/>
  <c r="Z71" i="11"/>
  <c r="Z70" i="11"/>
  <c r="Z69" i="11"/>
  <c r="Z68" i="11"/>
  <c r="Z67" i="11"/>
  <c r="Z66" i="11"/>
  <c r="Z64" i="11"/>
  <c r="Z63" i="11"/>
  <c r="Z62" i="11"/>
  <c r="Z61" i="11"/>
  <c r="Z60" i="11"/>
  <c r="Z59" i="11"/>
  <c r="Z57" i="11"/>
  <c r="Z56" i="11"/>
  <c r="Z55" i="11"/>
  <c r="Z54" i="11"/>
  <c r="Z53" i="11"/>
  <c r="Z52" i="11"/>
  <c r="Z50" i="11"/>
  <c r="Z49" i="11"/>
  <c r="Z48" i="11"/>
  <c r="Z47" i="11"/>
  <c r="Z46" i="11"/>
  <c r="Z45" i="11"/>
  <c r="Z43" i="11"/>
  <c r="Z42" i="11"/>
  <c r="Z41" i="11"/>
  <c r="Z40" i="11"/>
  <c r="Z39" i="11"/>
  <c r="Z38" i="11"/>
  <c r="Z36" i="11"/>
  <c r="Z35" i="11"/>
  <c r="Z34" i="11"/>
  <c r="Z33" i="11"/>
  <c r="Z32" i="11"/>
  <c r="Z31" i="11"/>
  <c r="Z29" i="11"/>
  <c r="Z28" i="11"/>
  <c r="Z27" i="11"/>
  <c r="Z26" i="11"/>
  <c r="Z25" i="11"/>
  <c r="Z24" i="11"/>
  <c r="Z22" i="11"/>
  <c r="Z21" i="11"/>
  <c r="Z20" i="11"/>
  <c r="Z19" i="11"/>
  <c r="Z18" i="11"/>
  <c r="Z17" i="11"/>
  <c r="Z15" i="11"/>
  <c r="Z14" i="11"/>
  <c r="Z13" i="11"/>
  <c r="Z12" i="11"/>
  <c r="Z11" i="11"/>
  <c r="Z10" i="11"/>
  <c r="AG147" i="11"/>
  <c r="AG146" i="11"/>
  <c r="AG145" i="11"/>
  <c r="AG144" i="11"/>
  <c r="AG143" i="11"/>
  <c r="AG140" i="11"/>
  <c r="AG139" i="11"/>
  <c r="AG138" i="11"/>
  <c r="AG137" i="11"/>
  <c r="AG136" i="11"/>
  <c r="AG141" i="11" s="1"/>
  <c r="AG133" i="11"/>
  <c r="AG132" i="11"/>
  <c r="AG131" i="11"/>
  <c r="AG130" i="11"/>
  <c r="AG134" i="11" s="1"/>
  <c r="AG129" i="11"/>
  <c r="AG126" i="11"/>
  <c r="AG125" i="11"/>
  <c r="AG124" i="11"/>
  <c r="AG123" i="11"/>
  <c r="AG122" i="11"/>
  <c r="AG118" i="11"/>
  <c r="AG116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84" i="11"/>
  <c r="AG83" i="11"/>
  <c r="AG81" i="11"/>
  <c r="AG80" i="11"/>
  <c r="AG77" i="11"/>
  <c r="AG76" i="11"/>
  <c r="AG75" i="11"/>
  <c r="AG74" i="11"/>
  <c r="AG73" i="11"/>
  <c r="AG78" i="11" s="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57" i="11" s="1"/>
  <c r="AG49" i="11"/>
  <c r="AG48" i="11"/>
  <c r="AG47" i="11"/>
  <c r="AG46" i="11"/>
  <c r="AG50" i="11" s="1"/>
  <c r="AG45" i="11"/>
  <c r="AG42" i="11"/>
  <c r="AG41" i="11"/>
  <c r="AG40" i="11"/>
  <c r="AG39" i="11"/>
  <c r="AG38" i="11"/>
  <c r="AG35" i="11"/>
  <c r="AG34" i="11"/>
  <c r="AG33" i="11"/>
  <c r="AG32" i="11"/>
  <c r="AG31" i="11"/>
  <c r="AG36" i="11" s="1"/>
  <c r="AG28" i="11"/>
  <c r="AG27" i="11"/>
  <c r="AG26" i="11"/>
  <c r="AG25" i="11"/>
  <c r="AG29" i="11" s="1"/>
  <c r="AG24" i="11"/>
  <c r="AG21" i="11"/>
  <c r="AG20" i="11"/>
  <c r="AG19" i="11"/>
  <c r="AG18" i="11"/>
  <c r="AG17" i="11"/>
  <c r="AG14" i="11"/>
  <c r="AG13" i="11"/>
  <c r="AG12" i="11"/>
  <c r="AG11" i="11"/>
  <c r="AG10" i="11"/>
  <c r="AG147" i="27"/>
  <c r="AG146" i="27"/>
  <c r="AG145" i="27"/>
  <c r="AG144" i="27"/>
  <c r="AG143" i="27"/>
  <c r="AG148" i="27" s="1"/>
  <c r="AG140" i="27"/>
  <c r="AG139" i="27"/>
  <c r="AG138" i="27"/>
  <c r="AG137" i="27"/>
  <c r="AG136" i="27"/>
  <c r="AG141" i="27" s="1"/>
  <c r="AG133" i="27"/>
  <c r="AG132" i="27"/>
  <c r="AG131" i="27"/>
  <c r="AG130" i="27"/>
  <c r="AG129" i="27"/>
  <c r="AG134" i="27" s="1"/>
  <c r="AG126" i="27"/>
  <c r="AG125" i="27"/>
  <c r="AG124" i="27"/>
  <c r="AG123" i="27"/>
  <c r="AG122" i="27"/>
  <c r="AG127" i="27" s="1"/>
  <c r="AG117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84" i="27"/>
  <c r="AG82" i="27"/>
  <c r="AG81" i="27"/>
  <c r="AG80" i="27"/>
  <c r="AG77" i="27"/>
  <c r="AG76" i="27"/>
  <c r="AG75" i="27"/>
  <c r="AG74" i="27"/>
  <c r="AG73" i="27"/>
  <c r="AG78" i="27" s="1"/>
  <c r="AG70" i="27"/>
  <c r="AG69" i="27"/>
  <c r="AG68" i="27"/>
  <c r="AG67" i="27"/>
  <c r="AG66" i="27"/>
  <c r="AG71" i="27" s="1"/>
  <c r="AG63" i="27"/>
  <c r="AG62" i="27"/>
  <c r="AG61" i="27"/>
  <c r="AG60" i="27"/>
  <c r="AG59" i="27"/>
  <c r="AG64" i="27" s="1"/>
  <c r="AG56" i="27"/>
  <c r="AG55" i="27"/>
  <c r="AG54" i="27"/>
  <c r="AG53" i="27"/>
  <c r="AG52" i="27"/>
  <c r="AG57" i="27" s="1"/>
  <c r="AG49" i="27"/>
  <c r="AG48" i="27"/>
  <c r="AG47" i="27"/>
  <c r="AG46" i="27"/>
  <c r="AG45" i="27"/>
  <c r="AG50" i="27" s="1"/>
  <c r="AG42" i="27"/>
  <c r="AG41" i="27"/>
  <c r="AG40" i="27"/>
  <c r="AG39" i="27"/>
  <c r="AG38" i="27"/>
  <c r="AG43" i="27" s="1"/>
  <c r="AG35" i="27"/>
  <c r="AG34" i="27"/>
  <c r="AG33" i="27"/>
  <c r="AG32" i="27"/>
  <c r="AG31" i="27"/>
  <c r="AG36" i="27" s="1"/>
  <c r="AG28" i="27"/>
  <c r="AG27" i="27"/>
  <c r="AG26" i="27"/>
  <c r="AG25" i="27"/>
  <c r="AG24" i="27"/>
  <c r="AG29" i="27" s="1"/>
  <c r="AG21" i="27"/>
  <c r="AG20" i="27"/>
  <c r="AG19" i="27"/>
  <c r="AG18" i="27"/>
  <c r="AG17" i="27"/>
  <c r="AG22" i="27" s="1"/>
  <c r="AG14" i="27"/>
  <c r="AG13" i="27"/>
  <c r="AG12" i="27"/>
  <c r="AG11" i="27"/>
  <c r="AG10" i="27"/>
  <c r="AG15" i="27" s="1"/>
  <c r="Z148" i="27"/>
  <c r="Z147" i="27"/>
  <c r="Z146" i="27"/>
  <c r="Z145" i="27"/>
  <c r="Z144" i="27"/>
  <c r="Z143" i="27"/>
  <c r="Z141" i="27"/>
  <c r="Z140" i="27"/>
  <c r="Z139" i="27"/>
  <c r="Z138" i="27"/>
  <c r="Z137" i="27"/>
  <c r="Z136" i="27"/>
  <c r="Z134" i="27"/>
  <c r="Z133" i="27"/>
  <c r="Z132" i="27"/>
  <c r="Z131" i="27"/>
  <c r="Z130" i="27"/>
  <c r="Z129" i="27"/>
  <c r="Z127" i="27"/>
  <c r="Z126" i="27"/>
  <c r="Z125" i="27"/>
  <c r="Z124" i="27"/>
  <c r="Z123" i="27"/>
  <c r="Z122" i="27"/>
  <c r="Z117" i="27"/>
  <c r="Z112" i="27"/>
  <c r="Z111" i="27"/>
  <c r="Z110" i="27"/>
  <c r="Z109" i="27"/>
  <c r="Z108" i="27"/>
  <c r="Z106" i="27"/>
  <c r="Z105" i="27"/>
  <c r="Z104" i="27"/>
  <c r="Z103" i="27"/>
  <c r="Z102" i="27"/>
  <c r="Z101" i="27"/>
  <c r="Z99" i="27"/>
  <c r="Z98" i="27"/>
  <c r="Z97" i="27"/>
  <c r="Z96" i="27"/>
  <c r="Z95" i="27"/>
  <c r="Z94" i="27"/>
  <c r="Z85" i="27"/>
  <c r="Z82" i="27"/>
  <c r="Z81" i="27"/>
  <c r="Z78" i="27"/>
  <c r="Z77" i="27"/>
  <c r="Z76" i="27"/>
  <c r="Z75" i="27"/>
  <c r="Z74" i="27"/>
  <c r="Z73" i="27"/>
  <c r="Z71" i="27"/>
  <c r="Z70" i="27"/>
  <c r="Z69" i="27"/>
  <c r="Z68" i="27"/>
  <c r="Z67" i="27"/>
  <c r="Z66" i="27"/>
  <c r="Z64" i="27"/>
  <c r="Z63" i="27"/>
  <c r="Z62" i="27"/>
  <c r="Z61" i="27"/>
  <c r="Z60" i="27"/>
  <c r="Z59" i="27"/>
  <c r="Z57" i="27"/>
  <c r="Z56" i="27"/>
  <c r="Z55" i="27"/>
  <c r="Z54" i="27"/>
  <c r="Z53" i="27"/>
  <c r="Z52" i="27"/>
  <c r="Z50" i="27"/>
  <c r="Z49" i="27"/>
  <c r="Z48" i="27"/>
  <c r="Z47" i="27"/>
  <c r="Z46" i="27"/>
  <c r="Z45" i="27"/>
  <c r="Z43" i="27"/>
  <c r="Z42" i="27"/>
  <c r="Z41" i="27"/>
  <c r="Z40" i="27"/>
  <c r="Z39" i="27"/>
  <c r="Z38" i="27"/>
  <c r="Z36" i="27"/>
  <c r="Z35" i="27"/>
  <c r="Z34" i="27"/>
  <c r="Z33" i="27"/>
  <c r="Z32" i="27"/>
  <c r="Z31" i="27"/>
  <c r="Z29" i="27"/>
  <c r="Z28" i="27"/>
  <c r="Z27" i="27"/>
  <c r="Z26" i="27"/>
  <c r="Z25" i="27"/>
  <c r="Z24" i="27"/>
  <c r="Z22" i="27"/>
  <c r="Z21" i="27"/>
  <c r="Z20" i="27"/>
  <c r="Z19" i="27"/>
  <c r="Z18" i="27"/>
  <c r="Z17" i="27"/>
  <c r="Z15" i="27"/>
  <c r="Z14" i="27"/>
  <c r="Z13" i="27"/>
  <c r="Z12" i="27"/>
  <c r="Z11" i="27"/>
  <c r="Z10" i="27"/>
  <c r="AG78" i="33" l="1"/>
  <c r="T155" i="33"/>
  <c r="T71" i="33"/>
  <c r="Z82" i="11"/>
  <c r="AG85" i="27"/>
  <c r="Z83" i="27"/>
  <c r="Z116" i="27"/>
  <c r="AG120" i="27"/>
  <c r="Z120" i="27"/>
  <c r="Z118" i="27"/>
  <c r="Z115" i="27"/>
  <c r="Z119" i="27"/>
  <c r="AG113" i="27"/>
  <c r="AG106" i="27"/>
  <c r="AG99" i="27"/>
  <c r="AG106" i="11"/>
  <c r="AG113" i="11"/>
  <c r="AG43" i="11"/>
  <c r="AG64" i="11"/>
  <c r="AG71" i="11"/>
  <c r="AG85" i="11"/>
  <c r="AG120" i="11"/>
  <c r="AG148" i="11"/>
  <c r="AG15" i="11"/>
  <c r="AG22" i="11"/>
  <c r="AG99" i="11"/>
  <c r="AG127" i="11"/>
  <c r="AF147" i="33"/>
  <c r="AF146" i="33"/>
  <c r="AF145" i="33"/>
  <c r="AF144" i="33"/>
  <c r="AF143" i="33"/>
  <c r="AF148" i="33" s="1"/>
  <c r="AF140" i="33"/>
  <c r="AF139" i="33"/>
  <c r="AF138" i="33"/>
  <c r="AF137" i="33"/>
  <c r="AF136" i="33"/>
  <c r="AF141" i="33" s="1"/>
  <c r="AF133" i="33"/>
  <c r="AF132" i="33"/>
  <c r="AF131" i="33"/>
  <c r="AF130" i="33"/>
  <c r="AF134" i="33" s="1"/>
  <c r="AF129" i="33"/>
  <c r="AF126" i="33"/>
  <c r="AF125" i="33"/>
  <c r="AF124" i="33"/>
  <c r="AF123" i="33"/>
  <c r="AF122" i="33"/>
  <c r="AF127" i="33" s="1"/>
  <c r="AF119" i="33"/>
  <c r="AF118" i="33"/>
  <c r="AF117" i="33"/>
  <c r="AF116" i="33"/>
  <c r="AF115" i="33"/>
  <c r="AF120" i="33" s="1"/>
  <c r="AF112" i="33"/>
  <c r="AF111" i="33"/>
  <c r="AF110" i="33"/>
  <c r="AF109" i="33"/>
  <c r="AF108" i="33"/>
  <c r="AF113" i="33" s="1"/>
  <c r="AF105" i="33"/>
  <c r="AF104" i="33"/>
  <c r="AF103" i="33"/>
  <c r="AF102" i="33"/>
  <c r="AF101" i="33"/>
  <c r="AF106" i="33" s="1"/>
  <c r="AF98" i="33"/>
  <c r="AF97" i="33"/>
  <c r="AF96" i="33"/>
  <c r="AF95" i="33"/>
  <c r="AF94" i="33"/>
  <c r="AF99" i="33" s="1"/>
  <c r="AF84" i="33"/>
  <c r="AF83" i="33"/>
  <c r="AF82" i="33"/>
  <c r="AF81" i="33"/>
  <c r="AF80" i="33"/>
  <c r="AF85" i="33" s="1"/>
  <c r="AF77" i="33"/>
  <c r="AF76" i="33"/>
  <c r="AF75" i="33"/>
  <c r="AF74" i="33"/>
  <c r="AF73" i="33"/>
  <c r="AF78" i="33" s="1"/>
  <c r="AF63" i="33"/>
  <c r="AF62" i="33"/>
  <c r="AF61" i="33"/>
  <c r="AF60" i="33"/>
  <c r="AF59" i="33"/>
  <c r="AF64" i="33" s="1"/>
  <c r="AF56" i="33"/>
  <c r="AF55" i="33"/>
  <c r="AF54" i="33"/>
  <c r="AF53" i="33"/>
  <c r="AF52" i="33"/>
  <c r="AF57" i="33" s="1"/>
  <c r="AF49" i="33"/>
  <c r="AF48" i="33"/>
  <c r="AF47" i="33"/>
  <c r="AF46" i="33"/>
  <c r="AF45" i="33"/>
  <c r="AF50" i="33" s="1"/>
  <c r="AF42" i="33"/>
  <c r="AF41" i="33"/>
  <c r="AF40" i="33"/>
  <c r="AF39" i="33"/>
  <c r="AF38" i="33"/>
  <c r="AF43" i="33" s="1"/>
  <c r="AF35" i="33"/>
  <c r="AF34" i="33"/>
  <c r="AF33" i="33"/>
  <c r="AF32" i="33"/>
  <c r="AF31" i="33"/>
  <c r="AF36" i="33" s="1"/>
  <c r="AF28" i="33"/>
  <c r="AF27" i="33"/>
  <c r="AF26" i="33"/>
  <c r="AF25" i="33"/>
  <c r="AF24" i="33"/>
  <c r="AF29" i="33" s="1"/>
  <c r="AF21" i="33"/>
  <c r="AF20" i="33"/>
  <c r="AF19" i="33"/>
  <c r="AF18" i="33"/>
  <c r="AF17" i="33"/>
  <c r="AF22" i="33" s="1"/>
  <c r="AF14" i="33"/>
  <c r="AF13" i="33"/>
  <c r="AF12" i="33"/>
  <c r="AF11" i="33"/>
  <c r="AF10" i="33"/>
  <c r="AF15" i="33" s="1"/>
  <c r="R77" i="33" l="1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20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85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AG155" i="27" l="1"/>
  <c r="Z155" i="27"/>
  <c r="AG152" i="27"/>
  <c r="Z152" i="27"/>
  <c r="Z153" i="27"/>
  <c r="AG153" i="27"/>
  <c r="Z151" i="27"/>
  <c r="AG151" i="27"/>
  <c r="AG150" i="27"/>
  <c r="Z150" i="27"/>
  <c r="AG154" i="27"/>
  <c r="Z154" i="27"/>
  <c r="Z153" i="11"/>
  <c r="AG153" i="11"/>
  <c r="Z150" i="11"/>
  <c r="AG150" i="11"/>
  <c r="Z154" i="11"/>
  <c r="AG154" i="11"/>
  <c r="Z152" i="11"/>
  <c r="AG152" i="11"/>
  <c r="Z151" i="11"/>
  <c r="AG151" i="11"/>
  <c r="AG155" i="11"/>
  <c r="Z155" i="11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F147" i="27"/>
  <c r="AF146" i="27"/>
  <c r="AF145" i="27"/>
  <c r="AF144" i="27"/>
  <c r="AF143" i="27"/>
  <c r="AF148" i="27" s="1"/>
  <c r="AF141" i="27"/>
  <c r="AF140" i="27"/>
  <c r="AF139" i="27"/>
  <c r="AF138" i="27"/>
  <c r="AF137" i="27"/>
  <c r="AF136" i="27"/>
  <c r="AF133" i="27"/>
  <c r="AF132" i="27"/>
  <c r="AF131" i="27"/>
  <c r="AF130" i="27"/>
  <c r="AF134" i="27" s="1"/>
  <c r="AF129" i="27"/>
  <c r="AF126" i="27"/>
  <c r="AF125" i="27"/>
  <c r="AF124" i="27"/>
  <c r="AF123" i="27"/>
  <c r="AF127" i="27" s="1"/>
  <c r="AF122" i="27"/>
  <c r="AF119" i="27"/>
  <c r="AF118" i="27"/>
  <c r="AF117" i="27"/>
  <c r="AF116" i="27"/>
  <c r="AF115" i="27"/>
  <c r="AF112" i="27"/>
  <c r="AF111" i="27"/>
  <c r="AF110" i="27"/>
  <c r="AF109" i="27"/>
  <c r="AF113" i="27" s="1"/>
  <c r="AF108" i="27"/>
  <c r="AF105" i="27"/>
  <c r="AF104" i="27"/>
  <c r="AF103" i="27"/>
  <c r="AF102" i="27"/>
  <c r="AF106" i="27" s="1"/>
  <c r="AF101" i="27"/>
  <c r="AF98" i="27"/>
  <c r="AF97" i="27"/>
  <c r="AF96" i="27"/>
  <c r="AF95" i="27"/>
  <c r="AF99" i="27" s="1"/>
  <c r="AF94" i="27"/>
  <c r="AF84" i="27"/>
  <c r="AF83" i="27"/>
  <c r="AF82" i="27"/>
  <c r="AF81" i="27"/>
  <c r="AF80" i="27"/>
  <c r="AF77" i="27"/>
  <c r="AF76" i="27"/>
  <c r="AF75" i="27"/>
  <c r="AF74" i="27"/>
  <c r="AF73" i="27"/>
  <c r="AF70" i="27"/>
  <c r="AF69" i="27"/>
  <c r="AF68" i="27"/>
  <c r="AF67" i="27"/>
  <c r="AF66" i="27"/>
  <c r="AF63" i="27"/>
  <c r="AF62" i="27"/>
  <c r="AF61" i="27"/>
  <c r="AF60" i="27"/>
  <c r="AF64" i="27" s="1"/>
  <c r="AF59" i="27"/>
  <c r="AF56" i="27"/>
  <c r="AF55" i="27"/>
  <c r="AF54" i="27"/>
  <c r="AF53" i="27"/>
  <c r="AF52" i="27"/>
  <c r="AF57" i="27" s="1"/>
  <c r="AF49" i="27"/>
  <c r="AF48" i="27"/>
  <c r="AF47" i="27"/>
  <c r="AF46" i="27"/>
  <c r="AF50" i="27" s="1"/>
  <c r="AF45" i="27"/>
  <c r="AF42" i="27"/>
  <c r="AF41" i="27"/>
  <c r="AF40" i="27"/>
  <c r="AF39" i="27"/>
  <c r="AF38" i="27"/>
  <c r="AF43" i="27" s="1"/>
  <c r="AF35" i="27"/>
  <c r="AF34" i="27"/>
  <c r="AF33" i="27"/>
  <c r="AF32" i="27"/>
  <c r="AF36" i="27" s="1"/>
  <c r="AF31" i="27"/>
  <c r="AF28" i="27"/>
  <c r="AF27" i="27"/>
  <c r="AF26" i="27"/>
  <c r="AF25" i="27"/>
  <c r="AF24" i="27"/>
  <c r="AF29" i="27" s="1"/>
  <c r="AF21" i="27"/>
  <c r="AF20" i="27"/>
  <c r="AF19" i="27"/>
  <c r="AF18" i="27"/>
  <c r="AF22" i="27" s="1"/>
  <c r="AF17" i="27"/>
  <c r="AF14" i="27"/>
  <c r="AF13" i="27"/>
  <c r="AF12" i="27"/>
  <c r="AF11" i="27"/>
  <c r="AF10" i="27"/>
  <c r="AF15" i="27" s="1"/>
  <c r="AF155" i="11"/>
  <c r="AF154" i="11"/>
  <c r="AF153" i="11"/>
  <c r="AF152" i="11"/>
  <c r="AF151" i="11"/>
  <c r="AF150" i="11"/>
  <c r="AF147" i="11"/>
  <c r="AF146" i="11"/>
  <c r="AF145" i="11"/>
  <c r="AF144" i="11"/>
  <c r="AF148" i="11" s="1"/>
  <c r="AF143" i="11"/>
  <c r="AF140" i="11"/>
  <c r="AF139" i="11"/>
  <c r="AF138" i="11"/>
  <c r="AF137" i="11"/>
  <c r="AF136" i="11"/>
  <c r="AF141" i="11" s="1"/>
  <c r="AF133" i="11"/>
  <c r="AF132" i="11"/>
  <c r="AF131" i="11"/>
  <c r="AF130" i="11"/>
  <c r="AF134" i="11" s="1"/>
  <c r="AF129" i="11"/>
  <c r="AF126" i="11"/>
  <c r="AF125" i="11"/>
  <c r="AF124" i="11"/>
  <c r="AF123" i="11"/>
  <c r="AF122" i="11"/>
  <c r="AF127" i="11" s="1"/>
  <c r="AF119" i="11"/>
  <c r="AF118" i="11"/>
  <c r="AF117" i="11"/>
  <c r="AF116" i="11"/>
  <c r="AF115" i="11"/>
  <c r="AF112" i="11"/>
  <c r="AF111" i="11"/>
  <c r="AF110" i="11"/>
  <c r="AF109" i="11"/>
  <c r="AF108" i="11"/>
  <c r="AF113" i="11" s="1"/>
  <c r="AF105" i="11"/>
  <c r="AF104" i="11"/>
  <c r="AF103" i="11"/>
  <c r="AF102" i="11"/>
  <c r="AF106" i="11" s="1"/>
  <c r="AF101" i="11"/>
  <c r="AF98" i="11"/>
  <c r="AF97" i="11"/>
  <c r="AF96" i="11"/>
  <c r="AF95" i="11"/>
  <c r="AF94" i="11"/>
  <c r="AF99" i="11" s="1"/>
  <c r="AF84" i="11"/>
  <c r="AF83" i="11"/>
  <c r="AF82" i="11"/>
  <c r="AF81" i="11"/>
  <c r="AF80" i="11"/>
  <c r="AF77" i="11"/>
  <c r="AF76" i="11"/>
  <c r="AF75" i="11"/>
  <c r="AF74" i="11"/>
  <c r="AF73" i="11"/>
  <c r="AF70" i="11"/>
  <c r="AF69" i="11"/>
  <c r="AF68" i="11"/>
  <c r="AF67" i="11"/>
  <c r="AF71" i="11" s="1"/>
  <c r="AF66" i="11"/>
  <c r="AF63" i="11"/>
  <c r="AF62" i="11"/>
  <c r="AF61" i="11"/>
  <c r="AF60" i="11"/>
  <c r="AF59" i="11"/>
  <c r="AF64" i="11" s="1"/>
  <c r="AF56" i="11"/>
  <c r="AF55" i="11"/>
  <c r="AF54" i="11"/>
  <c r="AF53" i="11"/>
  <c r="AF57" i="11" s="1"/>
  <c r="AF52" i="11"/>
  <c r="AF49" i="11"/>
  <c r="AF48" i="11"/>
  <c r="AF47" i="11"/>
  <c r="AF46" i="11"/>
  <c r="AF45" i="11"/>
  <c r="AF50" i="11" s="1"/>
  <c r="AF42" i="11"/>
  <c r="AF41" i="11"/>
  <c r="AF40" i="11"/>
  <c r="AF39" i="11"/>
  <c r="AF43" i="11" s="1"/>
  <c r="AF38" i="11"/>
  <c r="AF35" i="11"/>
  <c r="AF34" i="11"/>
  <c r="AF33" i="11"/>
  <c r="AF32" i="11"/>
  <c r="AF31" i="11"/>
  <c r="AF36" i="11" s="1"/>
  <c r="AF28" i="11"/>
  <c r="AF27" i="11"/>
  <c r="AF26" i="11"/>
  <c r="AF25" i="11"/>
  <c r="AF29" i="11" s="1"/>
  <c r="AF24" i="11"/>
  <c r="AF21" i="11"/>
  <c r="AF20" i="11"/>
  <c r="AF19" i="11"/>
  <c r="AF18" i="11"/>
  <c r="AF17" i="11"/>
  <c r="AF22" i="11" s="1"/>
  <c r="AF14" i="11"/>
  <c r="AF13" i="11"/>
  <c r="AF12" i="11"/>
  <c r="AF11" i="11"/>
  <c r="AF15" i="11" s="1"/>
  <c r="AF10" i="11"/>
  <c r="Y148" i="27"/>
  <c r="Y147" i="27"/>
  <c r="Y146" i="27"/>
  <c r="Y145" i="27"/>
  <c r="Y144" i="27"/>
  <c r="Y143" i="27"/>
  <c r="Y141" i="27"/>
  <c r="Y140" i="27"/>
  <c r="Y139" i="27"/>
  <c r="Y138" i="27"/>
  <c r="Y137" i="27"/>
  <c r="Y136" i="27"/>
  <c r="Y134" i="27"/>
  <c r="Y133" i="27"/>
  <c r="Y132" i="27"/>
  <c r="Y131" i="27"/>
  <c r="Y130" i="27"/>
  <c r="Y129" i="27"/>
  <c r="Y127" i="27"/>
  <c r="Y126" i="27"/>
  <c r="Y125" i="27"/>
  <c r="Y124" i="27"/>
  <c r="Y123" i="27"/>
  <c r="Y122" i="27"/>
  <c r="Y120" i="27"/>
  <c r="Y119" i="27"/>
  <c r="Y118" i="27"/>
  <c r="Y117" i="27"/>
  <c r="Y116" i="27"/>
  <c r="Y115" i="27"/>
  <c r="Y113" i="27"/>
  <c r="Y112" i="27"/>
  <c r="Y111" i="27"/>
  <c r="Y110" i="27"/>
  <c r="Y109" i="27"/>
  <c r="Y108" i="27"/>
  <c r="Y106" i="27"/>
  <c r="Y105" i="27"/>
  <c r="Y104" i="27"/>
  <c r="Y103" i="27"/>
  <c r="Y102" i="27"/>
  <c r="Y101" i="27"/>
  <c r="Y99" i="27"/>
  <c r="Y98" i="27"/>
  <c r="Y97" i="27"/>
  <c r="Y96" i="27"/>
  <c r="Y95" i="27"/>
  <c r="Y94" i="27"/>
  <c r="Y85" i="27"/>
  <c r="Y84" i="27"/>
  <c r="Y83" i="27"/>
  <c r="Y82" i="27"/>
  <c r="Y81" i="27"/>
  <c r="Y80" i="27"/>
  <c r="Y78" i="27"/>
  <c r="Y77" i="27"/>
  <c r="Y76" i="27"/>
  <c r="Y75" i="27"/>
  <c r="Y74" i="27"/>
  <c r="Y73" i="27"/>
  <c r="Y71" i="27"/>
  <c r="Y70" i="27"/>
  <c r="Y69" i="27"/>
  <c r="Y68" i="27"/>
  <c r="Y67" i="27"/>
  <c r="Y66" i="27"/>
  <c r="Y64" i="27"/>
  <c r="Y63" i="27"/>
  <c r="Y62" i="27"/>
  <c r="Y61" i="27"/>
  <c r="Y60" i="27"/>
  <c r="Y59" i="27"/>
  <c r="Y57" i="27"/>
  <c r="Y56" i="27"/>
  <c r="Y55" i="27"/>
  <c r="Y54" i="27"/>
  <c r="Y53" i="27"/>
  <c r="Y52" i="27"/>
  <c r="Y50" i="27"/>
  <c r="Y49" i="27"/>
  <c r="Y48" i="27"/>
  <c r="Y47" i="27"/>
  <c r="Y46" i="27"/>
  <c r="Y45" i="27"/>
  <c r="Y43" i="27"/>
  <c r="Y42" i="27"/>
  <c r="Y41" i="27"/>
  <c r="Y40" i="27"/>
  <c r="Y39" i="27"/>
  <c r="Y38" i="27"/>
  <c r="Y36" i="27"/>
  <c r="Y35" i="27"/>
  <c r="Y34" i="27"/>
  <c r="Y33" i="27"/>
  <c r="Y32" i="27"/>
  <c r="Y31" i="27"/>
  <c r="Y29" i="27"/>
  <c r="Y28" i="27"/>
  <c r="Y27" i="27"/>
  <c r="Y26" i="27"/>
  <c r="Y25" i="27"/>
  <c r="Y24" i="27"/>
  <c r="Y22" i="27"/>
  <c r="Y21" i="27"/>
  <c r="Y20" i="27"/>
  <c r="Y19" i="27"/>
  <c r="Y18" i="27"/>
  <c r="Y17" i="27"/>
  <c r="Y15" i="27"/>
  <c r="Y14" i="27"/>
  <c r="Y13" i="27"/>
  <c r="Y12" i="27"/>
  <c r="Y11" i="27"/>
  <c r="Y10" i="27"/>
  <c r="Y155" i="11"/>
  <c r="Y154" i="11"/>
  <c r="Y153" i="11"/>
  <c r="Y152" i="11"/>
  <c r="Y151" i="11"/>
  <c r="Y150" i="11"/>
  <c r="Y148" i="11"/>
  <c r="Y147" i="11"/>
  <c r="Y146" i="11"/>
  <c r="Y145" i="11"/>
  <c r="Y144" i="11"/>
  <c r="Y143" i="11"/>
  <c r="Y141" i="11"/>
  <c r="Y140" i="11"/>
  <c r="Y139" i="11"/>
  <c r="Y138" i="11"/>
  <c r="Y137" i="11"/>
  <c r="Y136" i="11"/>
  <c r="Y134" i="11"/>
  <c r="Y133" i="11"/>
  <c r="Y132" i="11"/>
  <c r="Y131" i="11"/>
  <c r="Y130" i="11"/>
  <c r="Y129" i="11"/>
  <c r="Y127" i="11"/>
  <c r="Y126" i="11"/>
  <c r="Y125" i="11"/>
  <c r="Y124" i="11"/>
  <c r="Y123" i="11"/>
  <c r="Y122" i="11"/>
  <c r="Y120" i="11"/>
  <c r="Y119" i="11"/>
  <c r="Y118" i="11"/>
  <c r="Y117" i="11"/>
  <c r="Y116" i="11"/>
  <c r="Y115" i="11"/>
  <c r="Y113" i="11"/>
  <c r="Y112" i="11"/>
  <c r="Y111" i="11"/>
  <c r="Y110" i="11"/>
  <c r="Y109" i="11"/>
  <c r="Y108" i="11"/>
  <c r="Y106" i="11"/>
  <c r="Y105" i="11"/>
  <c r="Y104" i="11"/>
  <c r="Y103" i="11"/>
  <c r="Y102" i="11"/>
  <c r="Y101" i="11"/>
  <c r="Y99" i="11"/>
  <c r="Y98" i="11"/>
  <c r="Y97" i="11"/>
  <c r="Y96" i="11"/>
  <c r="Y95" i="11"/>
  <c r="Y94" i="11"/>
  <c r="Y85" i="11"/>
  <c r="Y84" i="11"/>
  <c r="Y83" i="11"/>
  <c r="Y82" i="11"/>
  <c r="Y81" i="11"/>
  <c r="Y80" i="11"/>
  <c r="Y78" i="11"/>
  <c r="Y77" i="11"/>
  <c r="Y76" i="11"/>
  <c r="Y75" i="11"/>
  <c r="Y74" i="11"/>
  <c r="Y73" i="11"/>
  <c r="Y71" i="11"/>
  <c r="Y70" i="11"/>
  <c r="Y69" i="11"/>
  <c r="Y68" i="11"/>
  <c r="Y67" i="11"/>
  <c r="Y66" i="11"/>
  <c r="Y64" i="11"/>
  <c r="Y63" i="11"/>
  <c r="Y62" i="11"/>
  <c r="Y61" i="11"/>
  <c r="Y60" i="11"/>
  <c r="Y59" i="11"/>
  <c r="Y57" i="11"/>
  <c r="Y56" i="11"/>
  <c r="Y55" i="11"/>
  <c r="Y54" i="11"/>
  <c r="Y53" i="11"/>
  <c r="Y52" i="11"/>
  <c r="Y50" i="11"/>
  <c r="Y49" i="11"/>
  <c r="Y48" i="11"/>
  <c r="Y47" i="11"/>
  <c r="Y46" i="11"/>
  <c r="Y45" i="11"/>
  <c r="Y43" i="11"/>
  <c r="Y42" i="11"/>
  <c r="Y41" i="11"/>
  <c r="Y40" i="11"/>
  <c r="Y39" i="11"/>
  <c r="Y38" i="11"/>
  <c r="Y36" i="11"/>
  <c r="Y35" i="11"/>
  <c r="Y34" i="11"/>
  <c r="Y33" i="11"/>
  <c r="Y32" i="11"/>
  <c r="Y31" i="11"/>
  <c r="Y29" i="11"/>
  <c r="Y28" i="11"/>
  <c r="Y27" i="11"/>
  <c r="Y26" i="11"/>
  <c r="Y25" i="11"/>
  <c r="Y24" i="11"/>
  <c r="Y22" i="11"/>
  <c r="Y21" i="11"/>
  <c r="Y20" i="11"/>
  <c r="Y19" i="11"/>
  <c r="Y18" i="11"/>
  <c r="Y17" i="11"/>
  <c r="Y15" i="11"/>
  <c r="Y14" i="11"/>
  <c r="Y13" i="11"/>
  <c r="Y12" i="11"/>
  <c r="Y11" i="11"/>
  <c r="Y10" i="11"/>
  <c r="R113" i="27"/>
  <c r="R113" i="11"/>
  <c r="R106" i="27"/>
  <c r="R106" i="11"/>
  <c r="R99" i="27"/>
  <c r="Q99" i="27"/>
  <c r="R99" i="11"/>
  <c r="AF85" i="11" l="1"/>
  <c r="AF85" i="27"/>
  <c r="AF71" i="27"/>
  <c r="AF120" i="11"/>
  <c r="AF120" i="27"/>
  <c r="AF78" i="27"/>
  <c r="AF78" i="11"/>
  <c r="R141" i="33"/>
  <c r="R85" i="33"/>
  <c r="R120" i="33"/>
  <c r="Q120" i="33"/>
  <c r="P120" i="33"/>
  <c r="Q15" i="33"/>
  <c r="Q43" i="33"/>
  <c r="P50" i="33"/>
  <c r="R64" i="33"/>
  <c r="Q71" i="33"/>
  <c r="R147" i="33"/>
  <c r="Q147" i="33"/>
  <c r="P147" i="33"/>
  <c r="Q154" i="33" s="1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E154" i="33" s="1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M152" i="33" s="1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L148" i="33" s="1"/>
  <c r="K143" i="33"/>
  <c r="J143" i="33"/>
  <c r="I143" i="33"/>
  <c r="H143" i="33"/>
  <c r="H148" i="33" s="1"/>
  <c r="G143" i="33"/>
  <c r="G148" i="33" s="1"/>
  <c r="F143" i="33"/>
  <c r="E143" i="33"/>
  <c r="D143" i="33"/>
  <c r="D148" i="33" s="1"/>
  <c r="W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P141" i="33" s="1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L129" i="33"/>
  <c r="L134" i="33" s="1"/>
  <c r="K129" i="33"/>
  <c r="K134" i="33" s="1"/>
  <c r="J129" i="33"/>
  <c r="I129" i="33"/>
  <c r="H129" i="33"/>
  <c r="H134" i="33" s="1"/>
  <c r="G129" i="33"/>
  <c r="G134" i="33" s="1"/>
  <c r="F129" i="33"/>
  <c r="E129" i="33"/>
  <c r="D129" i="33"/>
  <c r="D134" i="33" s="1"/>
  <c r="W134" i="33" s="1"/>
  <c r="C129" i="33"/>
  <c r="C134" i="33" s="1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P127" i="33" s="1"/>
  <c r="O122" i="33"/>
  <c r="N122" i="33"/>
  <c r="M122" i="33"/>
  <c r="M127" i="33" s="1"/>
  <c r="L122" i="33"/>
  <c r="K122" i="33"/>
  <c r="K127" i="33" s="1"/>
  <c r="J122" i="33"/>
  <c r="I122" i="33"/>
  <c r="I127" i="33" s="1"/>
  <c r="H122" i="33"/>
  <c r="G122" i="33"/>
  <c r="G127" i="33" s="1"/>
  <c r="F122" i="33"/>
  <c r="E122" i="33"/>
  <c r="E127" i="33" s="1"/>
  <c r="D122" i="33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L113" i="33" s="1"/>
  <c r="K108" i="33"/>
  <c r="K113" i="33" s="1"/>
  <c r="J108" i="33"/>
  <c r="I108" i="33"/>
  <c r="H108" i="33"/>
  <c r="H113" i="33" s="1"/>
  <c r="G108" i="33"/>
  <c r="G113" i="33" s="1"/>
  <c r="F108" i="33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P106" i="33" s="1"/>
  <c r="W106" i="33" s="1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R97" i="33"/>
  <c r="Q97" i="33"/>
  <c r="P97" i="33"/>
  <c r="O97" i="33"/>
  <c r="O118" i="33" s="1"/>
  <c r="N97" i="33"/>
  <c r="M97" i="33"/>
  <c r="L97" i="33"/>
  <c r="K97" i="33"/>
  <c r="K118" i="33" s="1"/>
  <c r="J97" i="33"/>
  <c r="I97" i="33"/>
  <c r="H97" i="33"/>
  <c r="G97" i="33"/>
  <c r="G118" i="33" s="1"/>
  <c r="F97" i="33"/>
  <c r="E97" i="33"/>
  <c r="D97" i="33"/>
  <c r="C97" i="33"/>
  <c r="C118" i="33" s="1"/>
  <c r="R96" i="33"/>
  <c r="Q96" i="33"/>
  <c r="P96" i="33"/>
  <c r="O96" i="33"/>
  <c r="O117" i="33" s="1"/>
  <c r="N96" i="33"/>
  <c r="M96" i="33"/>
  <c r="L96" i="33"/>
  <c r="L82" i="33" s="1"/>
  <c r="K96" i="33"/>
  <c r="K117" i="33" s="1"/>
  <c r="J96" i="33"/>
  <c r="I96" i="33"/>
  <c r="H96" i="33"/>
  <c r="H82" i="33" s="1"/>
  <c r="G96" i="33"/>
  <c r="G117" i="33" s="1"/>
  <c r="F96" i="33"/>
  <c r="E96" i="33"/>
  <c r="D96" i="33"/>
  <c r="D82" i="33" s="1"/>
  <c r="C96" i="33"/>
  <c r="C117" i="33" s="1"/>
  <c r="R95" i="33"/>
  <c r="Q95" i="33"/>
  <c r="P95" i="33"/>
  <c r="O95" i="33"/>
  <c r="N95" i="33"/>
  <c r="M95" i="33"/>
  <c r="L95" i="33"/>
  <c r="K95" i="33"/>
  <c r="K81" i="33" s="1"/>
  <c r="J95" i="33"/>
  <c r="I95" i="33"/>
  <c r="H95" i="33"/>
  <c r="G95" i="33"/>
  <c r="G81" i="33" s="1"/>
  <c r="F95" i="33"/>
  <c r="E95" i="33"/>
  <c r="D95" i="33"/>
  <c r="C95" i="33"/>
  <c r="C81" i="33" s="1"/>
  <c r="R94" i="33"/>
  <c r="Q94" i="33"/>
  <c r="Q99" i="33" s="1"/>
  <c r="P94" i="33"/>
  <c r="P99" i="33" s="1"/>
  <c r="O94" i="33"/>
  <c r="O80" i="33" s="1"/>
  <c r="N94" i="33"/>
  <c r="M94" i="33"/>
  <c r="L94" i="33"/>
  <c r="L80" i="33" s="1"/>
  <c r="K94" i="33"/>
  <c r="K80" i="33" s="1"/>
  <c r="J94" i="33"/>
  <c r="I94" i="33"/>
  <c r="H94" i="33"/>
  <c r="G94" i="33"/>
  <c r="G80" i="33" s="1"/>
  <c r="F94" i="33"/>
  <c r="E94" i="33"/>
  <c r="D94" i="33"/>
  <c r="D80" i="33" s="1"/>
  <c r="C94" i="33"/>
  <c r="C80" i="33" s="1"/>
  <c r="Q77" i="33"/>
  <c r="P77" i="33"/>
  <c r="O77" i="33"/>
  <c r="N77" i="33"/>
  <c r="M77" i="33"/>
  <c r="L77" i="33"/>
  <c r="K77" i="33"/>
  <c r="J77" i="33"/>
  <c r="I77" i="33"/>
  <c r="H77" i="33"/>
  <c r="G77" i="33"/>
  <c r="F77" i="33"/>
  <c r="Y77" i="33" s="1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Y76" i="33" s="1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Y75" i="33" s="1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Y74" i="33" s="1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Y73" i="33" s="1"/>
  <c r="E73" i="33"/>
  <c r="D73" i="33"/>
  <c r="C73" i="33"/>
  <c r="R70" i="33"/>
  <c r="AF70" i="33" s="1"/>
  <c r="Q70" i="33"/>
  <c r="P70" i="33"/>
  <c r="O70" i="33"/>
  <c r="P154" i="33" s="1"/>
  <c r="N70" i="33"/>
  <c r="M70" i="33"/>
  <c r="L70" i="33"/>
  <c r="K70" i="33"/>
  <c r="L154" i="33" s="1"/>
  <c r="J70" i="33"/>
  <c r="I70" i="33"/>
  <c r="H70" i="33"/>
  <c r="G70" i="33"/>
  <c r="H154" i="33" s="1"/>
  <c r="F70" i="33"/>
  <c r="E70" i="33"/>
  <c r="D70" i="33"/>
  <c r="C70" i="33"/>
  <c r="D154" i="33" s="1"/>
  <c r="R69" i="33"/>
  <c r="AF69" i="33" s="1"/>
  <c r="Q69" i="33"/>
  <c r="P69" i="33"/>
  <c r="O69" i="33"/>
  <c r="N69" i="33"/>
  <c r="M69" i="33"/>
  <c r="L69" i="33"/>
  <c r="K69" i="33"/>
  <c r="K153" i="33" s="1"/>
  <c r="J69" i="33"/>
  <c r="I69" i="33"/>
  <c r="H69" i="33"/>
  <c r="G69" i="33"/>
  <c r="G153" i="33" s="1"/>
  <c r="F69" i="33"/>
  <c r="E69" i="33"/>
  <c r="D69" i="33"/>
  <c r="C69" i="33"/>
  <c r="R68" i="33"/>
  <c r="AF68" i="33" s="1"/>
  <c r="Q68" i="33"/>
  <c r="P68" i="33"/>
  <c r="O68" i="33"/>
  <c r="P152" i="33" s="1"/>
  <c r="N68" i="33"/>
  <c r="M68" i="33"/>
  <c r="L68" i="33"/>
  <c r="K68" i="33"/>
  <c r="L152" i="33" s="1"/>
  <c r="J68" i="33"/>
  <c r="I68" i="33"/>
  <c r="H68" i="33"/>
  <c r="G68" i="33"/>
  <c r="H152" i="33" s="1"/>
  <c r="F68" i="33"/>
  <c r="E68" i="33"/>
  <c r="D68" i="33"/>
  <c r="C68" i="33"/>
  <c r="D152" i="33" s="1"/>
  <c r="R67" i="33"/>
  <c r="AF67" i="33" s="1"/>
  <c r="Q67" i="33"/>
  <c r="P67" i="33"/>
  <c r="O67" i="33"/>
  <c r="N67" i="33"/>
  <c r="M67" i="33"/>
  <c r="L67" i="33"/>
  <c r="K67" i="33"/>
  <c r="K151" i="33" s="1"/>
  <c r="J67" i="33"/>
  <c r="I67" i="33"/>
  <c r="H67" i="33"/>
  <c r="G67" i="33"/>
  <c r="G151" i="33" s="1"/>
  <c r="F67" i="33"/>
  <c r="E67" i="33"/>
  <c r="D67" i="33"/>
  <c r="C67" i="33"/>
  <c r="R66" i="33"/>
  <c r="Q66" i="33"/>
  <c r="P66" i="33"/>
  <c r="P71" i="33" s="1"/>
  <c r="O66" i="33"/>
  <c r="O150" i="33" s="1"/>
  <c r="N66" i="33"/>
  <c r="M66" i="33"/>
  <c r="L66" i="33"/>
  <c r="K66" i="33"/>
  <c r="K150" i="33" s="1"/>
  <c r="J66" i="33"/>
  <c r="I66" i="33"/>
  <c r="H66" i="33"/>
  <c r="G66" i="33"/>
  <c r="G150" i="33" s="1"/>
  <c r="F66" i="33"/>
  <c r="E66" i="33"/>
  <c r="D66" i="33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O64" i="33" s="1"/>
  <c r="N59" i="33"/>
  <c r="M59" i="33"/>
  <c r="L59" i="33"/>
  <c r="K59" i="33"/>
  <c r="K64" i="33" s="1"/>
  <c r="J59" i="33"/>
  <c r="I59" i="33"/>
  <c r="H59" i="33"/>
  <c r="G59" i="33"/>
  <c r="G64" i="33" s="1"/>
  <c r="F59" i="33"/>
  <c r="E59" i="33"/>
  <c r="D59" i="33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N57" i="33" s="1"/>
  <c r="M52" i="33"/>
  <c r="L52" i="33"/>
  <c r="K52" i="33"/>
  <c r="J52" i="33"/>
  <c r="J57" i="33" s="1"/>
  <c r="I52" i="33"/>
  <c r="H52" i="33"/>
  <c r="G52" i="33"/>
  <c r="F52" i="33"/>
  <c r="F57" i="33" s="1"/>
  <c r="E52" i="33"/>
  <c r="D52" i="33"/>
  <c r="C52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R50" i="33" s="1"/>
  <c r="Y50" i="33" s="1"/>
  <c r="Q45" i="33"/>
  <c r="Q50" i="33" s="1"/>
  <c r="P45" i="33"/>
  <c r="O45" i="33"/>
  <c r="O50" i="33" s="1"/>
  <c r="N45" i="33"/>
  <c r="N50" i="33" s="1"/>
  <c r="M45" i="33"/>
  <c r="L45" i="33"/>
  <c r="K45" i="33"/>
  <c r="K50" i="33" s="1"/>
  <c r="J45" i="33"/>
  <c r="J50" i="33" s="1"/>
  <c r="I45" i="33"/>
  <c r="H45" i="33"/>
  <c r="G45" i="33"/>
  <c r="G50" i="33" s="1"/>
  <c r="F45" i="33"/>
  <c r="F50" i="33" s="1"/>
  <c r="E45" i="33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R43" i="33" s="1"/>
  <c r="Y43" i="33" s="1"/>
  <c r="Q38" i="33"/>
  <c r="P38" i="33"/>
  <c r="P43" i="33" s="1"/>
  <c r="O38" i="33"/>
  <c r="O43" i="33" s="1"/>
  <c r="N38" i="33"/>
  <c r="N43" i="33" s="1"/>
  <c r="M38" i="33"/>
  <c r="L38" i="33"/>
  <c r="K38" i="33"/>
  <c r="K43" i="33" s="1"/>
  <c r="J38" i="33"/>
  <c r="J43" i="33" s="1"/>
  <c r="I38" i="33"/>
  <c r="H38" i="33"/>
  <c r="G38" i="33"/>
  <c r="G43" i="33" s="1"/>
  <c r="F38" i="33"/>
  <c r="F43" i="33" s="1"/>
  <c r="E38" i="33"/>
  <c r="D38" i="33"/>
  <c r="C38" i="33"/>
  <c r="C43" i="33" s="1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W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L36" i="33" s="1"/>
  <c r="K31" i="33"/>
  <c r="K36" i="33" s="1"/>
  <c r="J31" i="33"/>
  <c r="I31" i="33"/>
  <c r="H31" i="33"/>
  <c r="H36" i="33" s="1"/>
  <c r="G31" i="33"/>
  <c r="G36" i="33" s="1"/>
  <c r="F31" i="33"/>
  <c r="E31" i="33"/>
  <c r="D31" i="33"/>
  <c r="D36" i="33" s="1"/>
  <c r="C31" i="33"/>
  <c r="C36" i="33" s="1"/>
  <c r="R28" i="33"/>
  <c r="Q28" i="33"/>
  <c r="P28" i="33"/>
  <c r="W28" i="33" s="1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AD26" i="33" s="1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AD25" i="33" s="1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K29" i="33" s="1"/>
  <c r="J24" i="33"/>
  <c r="I24" i="33"/>
  <c r="H24" i="33"/>
  <c r="G24" i="33"/>
  <c r="G29" i="33" s="1"/>
  <c r="F24" i="33"/>
  <c r="E24" i="33"/>
  <c r="D24" i="33"/>
  <c r="D29" i="33" s="1"/>
  <c r="W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W20" i="33" s="1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AD18" i="33" s="1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O22" i="33" s="1"/>
  <c r="N17" i="33"/>
  <c r="M17" i="33"/>
  <c r="L17" i="33"/>
  <c r="K17" i="33"/>
  <c r="K22" i="33" s="1"/>
  <c r="J17" i="33"/>
  <c r="I17" i="33"/>
  <c r="H17" i="33"/>
  <c r="G17" i="33"/>
  <c r="G22" i="33" s="1"/>
  <c r="F17" i="33"/>
  <c r="E17" i="33"/>
  <c r="D17" i="33"/>
  <c r="C17" i="33"/>
  <c r="C22" i="33" s="1"/>
  <c r="R14" i="33"/>
  <c r="Q14" i="33"/>
  <c r="P14" i="33"/>
  <c r="O14" i="33"/>
  <c r="V14" i="33" s="1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AD12" i="33" s="1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AC11" i="33" s="1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P10" i="33"/>
  <c r="O10" i="33"/>
  <c r="AC10" i="33" s="1"/>
  <c r="N10" i="33"/>
  <c r="N15" i="33" s="1"/>
  <c r="M10" i="33"/>
  <c r="L10" i="33"/>
  <c r="L15" i="33" s="1"/>
  <c r="K10" i="33"/>
  <c r="K15" i="33" s="1"/>
  <c r="J10" i="33"/>
  <c r="J15" i="33" s="1"/>
  <c r="I10" i="33"/>
  <c r="H10" i="33"/>
  <c r="H15" i="33" s="1"/>
  <c r="G10" i="33"/>
  <c r="G15" i="33" s="1"/>
  <c r="F10" i="33"/>
  <c r="F15" i="33" s="1"/>
  <c r="E10" i="33"/>
  <c r="D10" i="33"/>
  <c r="D15" i="33" s="1"/>
  <c r="X14" i="33"/>
  <c r="X13" i="33"/>
  <c r="X12" i="33"/>
  <c r="V12" i="33"/>
  <c r="X11" i="33"/>
  <c r="X10" i="33"/>
  <c r="C10" i="33"/>
  <c r="C15" i="33" s="1"/>
  <c r="M154" i="33"/>
  <c r="I154" i="33"/>
  <c r="N153" i="33"/>
  <c r="L153" i="33"/>
  <c r="J153" i="33"/>
  <c r="F153" i="33"/>
  <c r="Q152" i="33"/>
  <c r="I152" i="33"/>
  <c r="E152" i="33"/>
  <c r="N151" i="33"/>
  <c r="J151" i="33"/>
  <c r="F151" i="33"/>
  <c r="N150" i="33"/>
  <c r="J150" i="33"/>
  <c r="F150" i="33"/>
  <c r="D150" i="33"/>
  <c r="N148" i="33"/>
  <c r="M148" i="33"/>
  <c r="J148" i="33"/>
  <c r="I148" i="33"/>
  <c r="F148" i="33"/>
  <c r="Y148" i="33" s="1"/>
  <c r="E148" i="33"/>
  <c r="X148" i="33" s="1"/>
  <c r="AE147" i="33"/>
  <c r="AD147" i="33"/>
  <c r="X147" i="33"/>
  <c r="W147" i="33"/>
  <c r="V147" i="33"/>
  <c r="AE146" i="33"/>
  <c r="X146" i="33"/>
  <c r="AE145" i="33"/>
  <c r="AD145" i="33"/>
  <c r="X145" i="33"/>
  <c r="W145" i="33"/>
  <c r="V145" i="33"/>
  <c r="AE144" i="33"/>
  <c r="X144" i="33"/>
  <c r="AE143" i="33"/>
  <c r="AD143" i="33"/>
  <c r="X143" i="33"/>
  <c r="W143" i="33"/>
  <c r="V143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D140" i="33"/>
  <c r="X140" i="33"/>
  <c r="W140" i="33"/>
  <c r="V140" i="33"/>
  <c r="AD139" i="33"/>
  <c r="X139" i="33"/>
  <c r="W139" i="33"/>
  <c r="V139" i="33"/>
  <c r="AD138" i="33"/>
  <c r="X138" i="33"/>
  <c r="W138" i="33"/>
  <c r="V138" i="33"/>
  <c r="AD137" i="33"/>
  <c r="X137" i="33"/>
  <c r="W137" i="33"/>
  <c r="V137" i="33"/>
  <c r="AD136" i="33"/>
  <c r="X136" i="33"/>
  <c r="W136" i="33"/>
  <c r="V136" i="33"/>
  <c r="N134" i="33"/>
  <c r="M134" i="33"/>
  <c r="J134" i="33"/>
  <c r="I134" i="33"/>
  <c r="F134" i="33"/>
  <c r="Y134" i="33" s="1"/>
  <c r="E134" i="33"/>
  <c r="X134" i="33" s="1"/>
  <c r="AE133" i="33"/>
  <c r="X133" i="33"/>
  <c r="W133" i="33"/>
  <c r="AE132" i="33"/>
  <c r="AD132" i="33"/>
  <c r="AC132" i="33"/>
  <c r="X132" i="33"/>
  <c r="AE131" i="33"/>
  <c r="X131" i="33"/>
  <c r="W131" i="33"/>
  <c r="AE130" i="33"/>
  <c r="AD130" i="33"/>
  <c r="AC130" i="33"/>
  <c r="X130" i="33"/>
  <c r="AE129" i="33"/>
  <c r="X129" i="33"/>
  <c r="W129" i="33"/>
  <c r="N127" i="33"/>
  <c r="L127" i="33"/>
  <c r="J127" i="33"/>
  <c r="H127" i="33"/>
  <c r="F127" i="33"/>
  <c r="D127" i="33"/>
  <c r="AE126" i="33"/>
  <c r="AD126" i="33"/>
  <c r="AC126" i="33"/>
  <c r="W126" i="33"/>
  <c r="AE125" i="33"/>
  <c r="AD125" i="33"/>
  <c r="AC125" i="33"/>
  <c r="W125" i="33"/>
  <c r="AE124" i="33"/>
  <c r="AD124" i="33"/>
  <c r="AC124" i="33"/>
  <c r="W124" i="33"/>
  <c r="AE123" i="33"/>
  <c r="AD123" i="33"/>
  <c r="AC123" i="33"/>
  <c r="W123" i="33"/>
  <c r="AE122" i="33"/>
  <c r="AE127" i="33" s="1"/>
  <c r="AD122" i="33"/>
  <c r="AC122" i="33"/>
  <c r="W122" i="33"/>
  <c r="N119" i="33"/>
  <c r="M119" i="33"/>
  <c r="J119" i="33"/>
  <c r="I119" i="33"/>
  <c r="F119" i="33"/>
  <c r="Y119" i="33" s="1"/>
  <c r="E119" i="33"/>
  <c r="X119" i="33" s="1"/>
  <c r="N118" i="33"/>
  <c r="M118" i="33"/>
  <c r="J118" i="33"/>
  <c r="I118" i="33"/>
  <c r="H118" i="33"/>
  <c r="F118" i="33"/>
  <c r="Y118" i="33" s="1"/>
  <c r="E118" i="33"/>
  <c r="AE118" i="33" s="1"/>
  <c r="D118" i="33"/>
  <c r="W118" i="33" s="1"/>
  <c r="N117" i="33"/>
  <c r="J117" i="33"/>
  <c r="I117" i="33"/>
  <c r="F117" i="33"/>
  <c r="Y117" i="33" s="1"/>
  <c r="E117" i="33"/>
  <c r="AE117" i="33" s="1"/>
  <c r="D117" i="33"/>
  <c r="AD117" i="33" s="1"/>
  <c r="N116" i="33"/>
  <c r="M116" i="33"/>
  <c r="L116" i="33"/>
  <c r="J116" i="33"/>
  <c r="I116" i="33"/>
  <c r="H116" i="33"/>
  <c r="F116" i="33"/>
  <c r="Y116" i="33" s="1"/>
  <c r="E116" i="33"/>
  <c r="X116" i="33" s="1"/>
  <c r="D116" i="33"/>
  <c r="AD116" i="33" s="1"/>
  <c r="N115" i="33"/>
  <c r="M115" i="33"/>
  <c r="J115" i="33"/>
  <c r="I115" i="33"/>
  <c r="F115" i="33"/>
  <c r="Y115" i="33" s="1"/>
  <c r="E115" i="33"/>
  <c r="X115" i="33" s="1"/>
  <c r="N113" i="33"/>
  <c r="M113" i="33"/>
  <c r="J113" i="33"/>
  <c r="I113" i="33"/>
  <c r="F113" i="33"/>
  <c r="E113" i="33"/>
  <c r="AE112" i="33"/>
  <c r="X112" i="33"/>
  <c r="W112" i="33"/>
  <c r="AE111" i="33"/>
  <c r="AD111" i="33"/>
  <c r="AC111" i="33"/>
  <c r="X111" i="33"/>
  <c r="AE110" i="33"/>
  <c r="X110" i="33"/>
  <c r="W110" i="33"/>
  <c r="AE109" i="33"/>
  <c r="AD109" i="33"/>
  <c r="AC109" i="33"/>
  <c r="X109" i="33"/>
  <c r="AE108" i="33"/>
  <c r="X108" i="33"/>
  <c r="W108" i="33"/>
  <c r="O106" i="33"/>
  <c r="N106" i="33"/>
  <c r="M106" i="33"/>
  <c r="L106" i="33"/>
  <c r="K106" i="33"/>
  <c r="J106" i="33"/>
  <c r="I106" i="33"/>
  <c r="H106" i="33"/>
  <c r="G106" i="33"/>
  <c r="F106" i="33"/>
  <c r="E106" i="33"/>
  <c r="D106" i="33"/>
  <c r="C106" i="33"/>
  <c r="X105" i="33"/>
  <c r="AE104" i="33"/>
  <c r="AD104" i="33"/>
  <c r="X104" i="33"/>
  <c r="W104" i="33"/>
  <c r="V104" i="33"/>
  <c r="AE102" i="33"/>
  <c r="AD102" i="33"/>
  <c r="W102" i="33"/>
  <c r="V102" i="33"/>
  <c r="X101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W99" i="33" s="1"/>
  <c r="C99" i="33"/>
  <c r="AE98" i="33"/>
  <c r="X98" i="33"/>
  <c r="AE97" i="33"/>
  <c r="AD97" i="33"/>
  <c r="X97" i="33"/>
  <c r="W97" i="33"/>
  <c r="V97" i="33"/>
  <c r="AE96" i="33"/>
  <c r="X96" i="33"/>
  <c r="AE95" i="33"/>
  <c r="AD95" i="33"/>
  <c r="X95" i="33"/>
  <c r="W95" i="33"/>
  <c r="V95" i="33"/>
  <c r="AE94" i="33"/>
  <c r="X9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Y84" i="33" s="1"/>
  <c r="E84" i="33"/>
  <c r="D84" i="33"/>
  <c r="C84" i="33"/>
  <c r="X83" i="33"/>
  <c r="W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Y83" i="33" s="1"/>
  <c r="E83" i="33"/>
  <c r="D83" i="33"/>
  <c r="C83" i="33"/>
  <c r="Q82" i="33"/>
  <c r="N82" i="33"/>
  <c r="M82" i="33"/>
  <c r="J82" i="33"/>
  <c r="I82" i="33"/>
  <c r="F82" i="33"/>
  <c r="Y82" i="33" s="1"/>
  <c r="E82" i="33"/>
  <c r="X81" i="33"/>
  <c r="Q81" i="33"/>
  <c r="AE81" i="33" s="1"/>
  <c r="P81" i="33"/>
  <c r="N81" i="33"/>
  <c r="M81" i="33"/>
  <c r="L81" i="33"/>
  <c r="J81" i="33"/>
  <c r="I81" i="33"/>
  <c r="H81" i="33"/>
  <c r="F81" i="33"/>
  <c r="Y81" i="33" s="1"/>
  <c r="E81" i="33"/>
  <c r="D81" i="33"/>
  <c r="X80" i="33"/>
  <c r="Q80" i="33"/>
  <c r="N80" i="33"/>
  <c r="M80" i="33"/>
  <c r="J80" i="33"/>
  <c r="J85" i="33" s="1"/>
  <c r="I80" i="33"/>
  <c r="F80" i="33"/>
  <c r="E80" i="33"/>
  <c r="O78" i="33"/>
  <c r="N78" i="33"/>
  <c r="M78" i="33"/>
  <c r="L78" i="33"/>
  <c r="K78" i="33"/>
  <c r="J78" i="33"/>
  <c r="I78" i="33"/>
  <c r="H78" i="33"/>
  <c r="G78" i="33"/>
  <c r="F78" i="33"/>
  <c r="Y78" i="33" s="1"/>
  <c r="E78" i="33"/>
  <c r="D78" i="33"/>
  <c r="C78" i="33"/>
  <c r="X77" i="33"/>
  <c r="W77" i="33"/>
  <c r="AC76" i="33"/>
  <c r="V76" i="33"/>
  <c r="AE75" i="33"/>
  <c r="AC74" i="33"/>
  <c r="W74" i="33"/>
  <c r="V74" i="33"/>
  <c r="N71" i="33"/>
  <c r="L71" i="33"/>
  <c r="J71" i="33"/>
  <c r="H71" i="33"/>
  <c r="F71" i="33"/>
  <c r="D71" i="33"/>
  <c r="AE70" i="33"/>
  <c r="AD70" i="33"/>
  <c r="AC70" i="33"/>
  <c r="W70" i="33"/>
  <c r="AE69" i="33"/>
  <c r="AD69" i="33"/>
  <c r="AC69" i="33"/>
  <c r="W69" i="33"/>
  <c r="AE68" i="33"/>
  <c r="AD68" i="33"/>
  <c r="AC68" i="33"/>
  <c r="W68" i="33"/>
  <c r="AE67" i="33"/>
  <c r="AD67" i="33"/>
  <c r="AC67" i="33"/>
  <c r="W67" i="33"/>
  <c r="AE66" i="33"/>
  <c r="AE71" i="33" s="1"/>
  <c r="AD66" i="33"/>
  <c r="AC66" i="33"/>
  <c r="AC71" i="33" s="1"/>
  <c r="W66" i="33"/>
  <c r="N64" i="33"/>
  <c r="M64" i="33"/>
  <c r="L64" i="33"/>
  <c r="J64" i="33"/>
  <c r="I64" i="33"/>
  <c r="H64" i="33"/>
  <c r="F64" i="33"/>
  <c r="E64" i="33"/>
  <c r="X64" i="33" s="1"/>
  <c r="D64" i="33"/>
  <c r="AE63" i="33"/>
  <c r="AD63" i="33"/>
  <c r="AC63" i="33"/>
  <c r="X63" i="33"/>
  <c r="AE62" i="33"/>
  <c r="AD62" i="33"/>
  <c r="X62" i="33"/>
  <c r="W62" i="33"/>
  <c r="AE61" i="33"/>
  <c r="AD61" i="33"/>
  <c r="AC61" i="33"/>
  <c r="X61" i="33"/>
  <c r="AE60" i="33"/>
  <c r="AD60" i="33"/>
  <c r="X60" i="33"/>
  <c r="W60" i="33"/>
  <c r="AE59" i="33"/>
  <c r="AD59" i="33"/>
  <c r="AC59" i="33"/>
  <c r="X59" i="33"/>
  <c r="O57" i="33"/>
  <c r="M57" i="33"/>
  <c r="L57" i="33"/>
  <c r="K57" i="33"/>
  <c r="I57" i="33"/>
  <c r="H57" i="33"/>
  <c r="G57" i="33"/>
  <c r="E57" i="33"/>
  <c r="X57" i="33" s="1"/>
  <c r="D57" i="33"/>
  <c r="C57" i="33"/>
  <c r="AE56" i="33"/>
  <c r="AD56" i="33"/>
  <c r="AC56" i="33"/>
  <c r="X56" i="33"/>
  <c r="AE55" i="33"/>
  <c r="AD55" i="33"/>
  <c r="X55" i="33"/>
  <c r="W55" i="33"/>
  <c r="V55" i="33"/>
  <c r="AE54" i="33"/>
  <c r="AD54" i="33"/>
  <c r="AC54" i="33"/>
  <c r="X54" i="33"/>
  <c r="AE53" i="33"/>
  <c r="AD53" i="33"/>
  <c r="X53" i="33"/>
  <c r="W53" i="33"/>
  <c r="V53" i="33"/>
  <c r="AE52" i="33"/>
  <c r="AD52" i="33"/>
  <c r="AC52" i="33"/>
  <c r="X52" i="33"/>
  <c r="M50" i="33"/>
  <c r="L50" i="33"/>
  <c r="I50" i="33"/>
  <c r="H50" i="33"/>
  <c r="E50" i="33"/>
  <c r="X50" i="33" s="1"/>
  <c r="D50" i="33"/>
  <c r="W50" i="33" s="1"/>
  <c r="AE49" i="33"/>
  <c r="AD49" i="33"/>
  <c r="AC49" i="33"/>
  <c r="X49" i="33"/>
  <c r="W49" i="33"/>
  <c r="V49" i="33"/>
  <c r="AE48" i="33"/>
  <c r="X48" i="33"/>
  <c r="W48" i="33"/>
  <c r="AE47" i="33"/>
  <c r="AD47" i="33"/>
  <c r="AC47" i="33"/>
  <c r="X47" i="33"/>
  <c r="W47" i="33"/>
  <c r="V47" i="33"/>
  <c r="AE46" i="33"/>
  <c r="X46" i="33"/>
  <c r="W46" i="33"/>
  <c r="AE45" i="33"/>
  <c r="AD45" i="33"/>
  <c r="AC45" i="33"/>
  <c r="X45" i="33"/>
  <c r="W45" i="33"/>
  <c r="V45" i="33"/>
  <c r="M43" i="33"/>
  <c r="L43" i="33"/>
  <c r="I43" i="33"/>
  <c r="H43" i="33"/>
  <c r="E43" i="33"/>
  <c r="X43" i="33" s="1"/>
  <c r="D43" i="33"/>
  <c r="AE42" i="33"/>
  <c r="AD42" i="33"/>
  <c r="AC42" i="33"/>
  <c r="X42" i="33"/>
  <c r="W42" i="33"/>
  <c r="V42" i="33"/>
  <c r="AE41" i="33"/>
  <c r="X41" i="33"/>
  <c r="W41" i="33"/>
  <c r="AE40" i="33"/>
  <c r="AD40" i="33"/>
  <c r="AC40" i="33"/>
  <c r="X40" i="33"/>
  <c r="W40" i="33"/>
  <c r="V40" i="33"/>
  <c r="AE39" i="33"/>
  <c r="X39" i="33"/>
  <c r="W39" i="33"/>
  <c r="AE38" i="33"/>
  <c r="AD38" i="33"/>
  <c r="AC38" i="33"/>
  <c r="X38" i="33"/>
  <c r="W38" i="33"/>
  <c r="V38" i="33"/>
  <c r="N36" i="33"/>
  <c r="M36" i="33"/>
  <c r="J36" i="33"/>
  <c r="I36" i="33"/>
  <c r="F36" i="33"/>
  <c r="E36" i="33"/>
  <c r="X36" i="33" s="1"/>
  <c r="AE35" i="33"/>
  <c r="AD35" i="33"/>
  <c r="X35" i="33"/>
  <c r="W35" i="33"/>
  <c r="V35" i="33"/>
  <c r="X34" i="33"/>
  <c r="AE33" i="33"/>
  <c r="AD33" i="33"/>
  <c r="X33" i="33"/>
  <c r="V33" i="33"/>
  <c r="X32" i="33"/>
  <c r="AE31" i="33"/>
  <c r="X31" i="33"/>
  <c r="W31" i="33"/>
  <c r="V31" i="33"/>
  <c r="N29" i="33"/>
  <c r="M29" i="33"/>
  <c r="L29" i="33"/>
  <c r="J29" i="33"/>
  <c r="I29" i="33"/>
  <c r="H29" i="33"/>
  <c r="F29" i="33"/>
  <c r="E29" i="33"/>
  <c r="X29" i="33" s="1"/>
  <c r="AE28" i="33"/>
  <c r="AD28" i="33"/>
  <c r="X28" i="33"/>
  <c r="AE27" i="33"/>
  <c r="AD27" i="33"/>
  <c r="AC27" i="33"/>
  <c r="X27" i="33"/>
  <c r="W27" i="33"/>
  <c r="AE26" i="33"/>
  <c r="X26" i="33"/>
  <c r="W26" i="33"/>
  <c r="AE25" i="33"/>
  <c r="AC25" i="33"/>
  <c r="X25" i="33"/>
  <c r="W25" i="33"/>
  <c r="AE24" i="33"/>
  <c r="X24" i="33"/>
  <c r="W24" i="33"/>
  <c r="N22" i="33"/>
  <c r="M22" i="33"/>
  <c r="L22" i="33"/>
  <c r="J22" i="33"/>
  <c r="I22" i="33"/>
  <c r="H22" i="33"/>
  <c r="F22" i="33"/>
  <c r="E22" i="33"/>
  <c r="D22" i="33"/>
  <c r="X21" i="33"/>
  <c r="AE20" i="33"/>
  <c r="AD20" i="33"/>
  <c r="X20" i="33"/>
  <c r="V20" i="33"/>
  <c r="X19" i="33"/>
  <c r="AE18" i="33"/>
  <c r="X18" i="33"/>
  <c r="W18" i="33"/>
  <c r="V18" i="33"/>
  <c r="X17" i="33"/>
  <c r="A16" i="33"/>
  <c r="M15" i="33"/>
  <c r="I15" i="33"/>
  <c r="E15" i="33"/>
  <c r="AE14" i="33"/>
  <c r="AD14" i="33"/>
  <c r="AE13" i="33"/>
  <c r="AD13" i="33"/>
  <c r="AC13" i="33"/>
  <c r="AE12" i="33"/>
  <c r="AC12" i="33"/>
  <c r="AE11" i="33"/>
  <c r="AE10" i="33"/>
  <c r="AE15" i="33" s="1"/>
  <c r="AD10" i="33"/>
  <c r="R71" i="33" l="1"/>
  <c r="R155" i="33" s="1"/>
  <c r="AF155" i="33" s="1"/>
  <c r="AF66" i="33"/>
  <c r="AF71" i="33" s="1"/>
  <c r="AC15" i="33"/>
  <c r="W13" i="33"/>
  <c r="W32" i="33"/>
  <c r="X15" i="33"/>
  <c r="AD24" i="33"/>
  <c r="AD31" i="33"/>
  <c r="AD83" i="33"/>
  <c r="V84" i="33"/>
  <c r="V106" i="33"/>
  <c r="AC127" i="33"/>
  <c r="V141" i="33"/>
  <c r="AE17" i="33"/>
  <c r="Q22" i="33"/>
  <c r="AE19" i="33"/>
  <c r="AE21" i="33"/>
  <c r="W10" i="33"/>
  <c r="P15" i="33"/>
  <c r="W15" i="33" s="1"/>
  <c r="W11" i="33"/>
  <c r="W12" i="33"/>
  <c r="W14" i="33"/>
  <c r="W17" i="33"/>
  <c r="W19" i="33"/>
  <c r="W21" i="33"/>
  <c r="AD11" i="33"/>
  <c r="AC14" i="33"/>
  <c r="AE29" i="33"/>
  <c r="W71" i="33"/>
  <c r="F85" i="33"/>
  <c r="Y80" i="33"/>
  <c r="N85" i="33"/>
  <c r="AE83" i="33"/>
  <c r="AE99" i="33"/>
  <c r="AE148" i="33"/>
  <c r="Y10" i="33"/>
  <c r="R15" i="33"/>
  <c r="Y15" i="33" s="1"/>
  <c r="Y11" i="33"/>
  <c r="Y12" i="33"/>
  <c r="Y13" i="33"/>
  <c r="Y14" i="33"/>
  <c r="Y17" i="33"/>
  <c r="R22" i="33"/>
  <c r="Y22" i="33" s="1"/>
  <c r="Y18" i="33"/>
  <c r="Y19" i="33"/>
  <c r="Y20" i="33"/>
  <c r="Y21" i="33"/>
  <c r="Y24" i="33"/>
  <c r="R29" i="33"/>
  <c r="Y29" i="33" s="1"/>
  <c r="Y25" i="33"/>
  <c r="Y26" i="33"/>
  <c r="Y27" i="33"/>
  <c r="Y28" i="33"/>
  <c r="Y31" i="33"/>
  <c r="Y32" i="33"/>
  <c r="Y33" i="33"/>
  <c r="Y71" i="33"/>
  <c r="S155" i="33"/>
  <c r="R36" i="33"/>
  <c r="Y36" i="33" s="1"/>
  <c r="Y141" i="33"/>
  <c r="X22" i="33"/>
  <c r="AE50" i="33"/>
  <c r="V10" i="33"/>
  <c r="V11" i="33"/>
  <c r="V13" i="33"/>
  <c r="V17" i="33"/>
  <c r="AC18" i="33"/>
  <c r="V19" i="33"/>
  <c r="AC20" i="33"/>
  <c r="V21" i="33"/>
  <c r="V24" i="33"/>
  <c r="V25" i="33"/>
  <c r="V26" i="33"/>
  <c r="V27" i="33"/>
  <c r="V28" i="33"/>
  <c r="AC31" i="33"/>
  <c r="V32" i="33"/>
  <c r="AC33" i="33"/>
  <c r="V34" i="33"/>
  <c r="AC35" i="33"/>
  <c r="V39" i="33"/>
  <c r="V41" i="33"/>
  <c r="V46" i="33"/>
  <c r="V48" i="33"/>
  <c r="V52" i="33"/>
  <c r="AC53" i="33"/>
  <c r="V54" i="33"/>
  <c r="AC55" i="33"/>
  <c r="V56" i="33"/>
  <c r="V60" i="33"/>
  <c r="V61" i="33"/>
  <c r="V62" i="33"/>
  <c r="V63" i="33"/>
  <c r="V67" i="33"/>
  <c r="V69" i="33"/>
  <c r="V73" i="33"/>
  <c r="AD74" i="33"/>
  <c r="X75" i="33"/>
  <c r="V77" i="33"/>
  <c r="L85" i="33"/>
  <c r="W96" i="33"/>
  <c r="W98" i="33"/>
  <c r="D115" i="33"/>
  <c r="H115" i="33"/>
  <c r="L115" i="33"/>
  <c r="W101" i="33"/>
  <c r="H117" i="33"/>
  <c r="H120" i="33" s="1"/>
  <c r="L117" i="33"/>
  <c r="W103" i="33"/>
  <c r="L118" i="33"/>
  <c r="D119" i="33"/>
  <c r="W119" i="33" s="1"/>
  <c r="H119" i="33"/>
  <c r="L119" i="33"/>
  <c r="W105" i="33"/>
  <c r="AD108" i="33"/>
  <c r="AD113" i="33" s="1"/>
  <c r="P113" i="33"/>
  <c r="W109" i="33"/>
  <c r="AD110" i="33"/>
  <c r="W111" i="33"/>
  <c r="AD112" i="33"/>
  <c r="AD129" i="33"/>
  <c r="W130" i="33"/>
  <c r="AD131" i="33"/>
  <c r="W132" i="33"/>
  <c r="AD133" i="33"/>
  <c r="W144" i="33"/>
  <c r="W146" i="33"/>
  <c r="Y64" i="33"/>
  <c r="P22" i="33"/>
  <c r="V83" i="33"/>
  <c r="W34" i="33"/>
  <c r="AD39" i="33"/>
  <c r="AD41" i="33"/>
  <c r="AD46" i="33"/>
  <c r="AD48" i="33"/>
  <c r="W52" i="33"/>
  <c r="W54" i="33"/>
  <c r="W56" i="33"/>
  <c r="W59" i="33"/>
  <c r="W61" i="33"/>
  <c r="W63" i="33"/>
  <c r="AD73" i="33"/>
  <c r="X74" i="33"/>
  <c r="AD77" i="33"/>
  <c r="AE101" i="33"/>
  <c r="X102" i="33"/>
  <c r="M117" i="33"/>
  <c r="M120" i="33" s="1"/>
  <c r="AE103" i="33"/>
  <c r="AE105" i="33"/>
  <c r="X122" i="33"/>
  <c r="X123" i="33"/>
  <c r="X124" i="33"/>
  <c r="X125" i="33"/>
  <c r="X126" i="33"/>
  <c r="AE136" i="33"/>
  <c r="AE137" i="33"/>
  <c r="AE138" i="33"/>
  <c r="AE139" i="33"/>
  <c r="AE141" i="33" s="1"/>
  <c r="AE140" i="33"/>
  <c r="P57" i="33"/>
  <c r="Y85" i="33"/>
  <c r="AE32" i="33"/>
  <c r="AE34" i="33"/>
  <c r="X66" i="33"/>
  <c r="F152" i="33"/>
  <c r="J152" i="33"/>
  <c r="N152" i="33"/>
  <c r="X68" i="33"/>
  <c r="F154" i="33"/>
  <c r="J154" i="33"/>
  <c r="N154" i="33"/>
  <c r="X70" i="33"/>
  <c r="X73" i="33"/>
  <c r="V75" i="33"/>
  <c r="W76" i="33"/>
  <c r="AE77" i="33"/>
  <c r="R99" i="33"/>
  <c r="Y99" i="33" s="1"/>
  <c r="Y94" i="33"/>
  <c r="R151" i="33"/>
  <c r="Y95" i="33"/>
  <c r="Y96" i="33"/>
  <c r="R153" i="33"/>
  <c r="Y97" i="33"/>
  <c r="Y98" i="33"/>
  <c r="R106" i="33"/>
  <c r="Y106" i="33" s="1"/>
  <c r="Y101" i="33"/>
  <c r="Y102" i="33"/>
  <c r="Y103" i="33"/>
  <c r="Y104" i="33"/>
  <c r="Y105" i="33"/>
  <c r="R113" i="33"/>
  <c r="Y113" i="33" s="1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Y136" i="33"/>
  <c r="Y137" i="33"/>
  <c r="Y138" i="33"/>
  <c r="Y139" i="33"/>
  <c r="Y140" i="33"/>
  <c r="Y143" i="33"/>
  <c r="Y144" i="33"/>
  <c r="Y145" i="33"/>
  <c r="Y146" i="33"/>
  <c r="Y147" i="33"/>
  <c r="P64" i="33"/>
  <c r="Q127" i="33"/>
  <c r="X127" i="33" s="1"/>
  <c r="Y34" i="33"/>
  <c r="Y35" i="33"/>
  <c r="Y38" i="33"/>
  <c r="Y39" i="33"/>
  <c r="Y40" i="33"/>
  <c r="Y41" i="33"/>
  <c r="Y42" i="33"/>
  <c r="Y45" i="33"/>
  <c r="Y46" i="33"/>
  <c r="Y47" i="33"/>
  <c r="Y48" i="33"/>
  <c r="Y49" i="33"/>
  <c r="Y52" i="33"/>
  <c r="Y53" i="33"/>
  <c r="Y54" i="33"/>
  <c r="Y55" i="33"/>
  <c r="Y56" i="33"/>
  <c r="Y59" i="33"/>
  <c r="Y60" i="33"/>
  <c r="Y61" i="33"/>
  <c r="Y62" i="33"/>
  <c r="Y63" i="33"/>
  <c r="Y66" i="33"/>
  <c r="S150" i="33"/>
  <c r="S151" i="33"/>
  <c r="Y67" i="33"/>
  <c r="S152" i="33"/>
  <c r="Y68" i="33"/>
  <c r="S153" i="33"/>
  <c r="Y69" i="33"/>
  <c r="S154" i="33"/>
  <c r="Y70" i="33"/>
  <c r="AD75" i="33"/>
  <c r="AE76" i="33"/>
  <c r="AC95" i="33"/>
  <c r="G154" i="33"/>
  <c r="K154" i="33"/>
  <c r="V98" i="33"/>
  <c r="C115" i="33"/>
  <c r="G115" i="33"/>
  <c r="G120" i="33" s="1"/>
  <c r="K115" i="33"/>
  <c r="O115" i="33"/>
  <c r="C116" i="33"/>
  <c r="G116" i="33"/>
  <c r="K116" i="33"/>
  <c r="O116" i="33"/>
  <c r="V103" i="33"/>
  <c r="AC104" i="33"/>
  <c r="C119" i="33"/>
  <c r="G119" i="33"/>
  <c r="K119" i="33"/>
  <c r="O119" i="33"/>
  <c r="AC119" i="33" s="1"/>
  <c r="V108" i="33"/>
  <c r="V109" i="33"/>
  <c r="V110" i="33"/>
  <c r="V111" i="33"/>
  <c r="V112" i="33"/>
  <c r="V122" i="33"/>
  <c r="V123" i="33"/>
  <c r="V124" i="33"/>
  <c r="V125" i="33"/>
  <c r="V126" i="33"/>
  <c r="V129" i="33"/>
  <c r="V130" i="33"/>
  <c r="V131" i="33"/>
  <c r="V132" i="33"/>
  <c r="V133" i="33"/>
  <c r="AC136" i="33"/>
  <c r="AC137" i="33"/>
  <c r="AC138" i="33"/>
  <c r="AC139" i="33"/>
  <c r="AC140" i="33"/>
  <c r="L150" i="33"/>
  <c r="AC143" i="33"/>
  <c r="D151" i="33"/>
  <c r="L151" i="33"/>
  <c r="V144" i="33"/>
  <c r="K152" i="33"/>
  <c r="AC145" i="33"/>
  <c r="D153" i="33"/>
  <c r="AC146" i="33"/>
  <c r="AC147" i="33"/>
  <c r="R57" i="33"/>
  <c r="Y57" i="33" s="1"/>
  <c r="R127" i="33"/>
  <c r="Y127" i="33" s="1"/>
  <c r="Q141" i="33"/>
  <c r="X141" i="33" s="1"/>
  <c r="X76" i="33"/>
  <c r="AE73" i="33"/>
  <c r="P78" i="33"/>
  <c r="W78" i="33" s="1"/>
  <c r="Q78" i="33"/>
  <c r="X78" i="33" s="1"/>
  <c r="W73" i="33"/>
  <c r="AE74" i="33"/>
  <c r="AD76" i="33"/>
  <c r="AD78" i="33" s="1"/>
  <c r="W75" i="33"/>
  <c r="AE106" i="33"/>
  <c r="Q106" i="33"/>
  <c r="X103" i="33"/>
  <c r="R150" i="33"/>
  <c r="W141" i="33"/>
  <c r="W127" i="33"/>
  <c r="W22" i="33"/>
  <c r="W36" i="33"/>
  <c r="W43" i="33"/>
  <c r="W57" i="33"/>
  <c r="W64" i="33"/>
  <c r="Q155" i="33"/>
  <c r="AC144" i="33"/>
  <c r="AC148" i="33" s="1"/>
  <c r="H151" i="33"/>
  <c r="H153" i="33"/>
  <c r="V146" i="33"/>
  <c r="AD146" i="33"/>
  <c r="K148" i="33"/>
  <c r="O148" i="33"/>
  <c r="V148" i="33" s="1"/>
  <c r="E150" i="33"/>
  <c r="I150" i="33"/>
  <c r="M150" i="33"/>
  <c r="E151" i="33"/>
  <c r="I151" i="33"/>
  <c r="M151" i="33"/>
  <c r="Q151" i="33"/>
  <c r="X151" i="33" s="1"/>
  <c r="E153" i="33"/>
  <c r="I153" i="33"/>
  <c r="M153" i="33"/>
  <c r="Q153" i="33"/>
  <c r="H150" i="33"/>
  <c r="P150" i="33"/>
  <c r="W150" i="33" s="1"/>
  <c r="P151" i="33"/>
  <c r="W151" i="33" s="1"/>
  <c r="P153" i="33"/>
  <c r="W153" i="33" s="1"/>
  <c r="AD144" i="33"/>
  <c r="AD141" i="33"/>
  <c r="AC129" i="33"/>
  <c r="AE134" i="33"/>
  <c r="AC131" i="33"/>
  <c r="AC133" i="33"/>
  <c r="O134" i="33"/>
  <c r="V134" i="33" s="1"/>
  <c r="O127" i="33"/>
  <c r="V127" i="33" s="1"/>
  <c r="AD127" i="33"/>
  <c r="AC108" i="33"/>
  <c r="AE113" i="33"/>
  <c r="AC110" i="33"/>
  <c r="AC112" i="33"/>
  <c r="W113" i="33"/>
  <c r="O113" i="33"/>
  <c r="V113" i="33" s="1"/>
  <c r="X113" i="33"/>
  <c r="AC101" i="33"/>
  <c r="AC103" i="33"/>
  <c r="AC105" i="33"/>
  <c r="V101" i="33"/>
  <c r="AD101" i="33"/>
  <c r="AD103" i="33"/>
  <c r="V105" i="33"/>
  <c r="AD105" i="33"/>
  <c r="F120" i="33"/>
  <c r="Y120" i="33" s="1"/>
  <c r="AC102" i="33"/>
  <c r="AC80" i="33"/>
  <c r="V80" i="33"/>
  <c r="AC117" i="33"/>
  <c r="V117" i="33"/>
  <c r="AC118" i="33"/>
  <c r="V118" i="33"/>
  <c r="AD81" i="33"/>
  <c r="AC84" i="33"/>
  <c r="AC116" i="33"/>
  <c r="AC94" i="33"/>
  <c r="AC98" i="33"/>
  <c r="D120" i="33"/>
  <c r="W120" i="33" s="1"/>
  <c r="L120" i="33"/>
  <c r="V115" i="33"/>
  <c r="V116" i="33"/>
  <c r="W117" i="33"/>
  <c r="X118" i="33"/>
  <c r="O154" i="33"/>
  <c r="P80" i="33"/>
  <c r="W80" i="33" s="1"/>
  <c r="C82" i="33"/>
  <c r="C85" i="33" s="1"/>
  <c r="K82" i="33"/>
  <c r="K85" i="33" s="1"/>
  <c r="V94" i="33"/>
  <c r="V96" i="33"/>
  <c r="AD96" i="33"/>
  <c r="AD98" i="33"/>
  <c r="I120" i="33"/>
  <c r="AD115" i="33"/>
  <c r="AE116" i="33"/>
  <c r="J120" i="33"/>
  <c r="AD118" i="33"/>
  <c r="AD119" i="33"/>
  <c r="G152" i="33"/>
  <c r="O152" i="33"/>
  <c r="X154" i="33"/>
  <c r="C120" i="33"/>
  <c r="K120" i="33"/>
  <c r="D85" i="33"/>
  <c r="AD84" i="33"/>
  <c r="AC96" i="33"/>
  <c r="H80" i="33"/>
  <c r="H85" i="33" s="1"/>
  <c r="G82" i="33"/>
  <c r="G85" i="33" s="1"/>
  <c r="O82" i="33"/>
  <c r="AD94" i="33"/>
  <c r="O81" i="33"/>
  <c r="V81" i="33" s="1"/>
  <c r="W81" i="33"/>
  <c r="P82" i="33"/>
  <c r="AD82" i="33" s="1"/>
  <c r="W94" i="33"/>
  <c r="AC97" i="33"/>
  <c r="N120" i="33"/>
  <c r="AE115" i="33"/>
  <c r="AE120" i="33" s="1"/>
  <c r="AE119" i="33"/>
  <c r="AC73" i="33"/>
  <c r="AC75" i="33"/>
  <c r="AC77" i="33"/>
  <c r="W154" i="33"/>
  <c r="X152" i="33"/>
  <c r="AE154" i="33"/>
  <c r="V66" i="33"/>
  <c r="X67" i="33"/>
  <c r="V68" i="33"/>
  <c r="X69" i="33"/>
  <c r="V70" i="33"/>
  <c r="E71" i="33"/>
  <c r="E155" i="33" s="1"/>
  <c r="I71" i="33"/>
  <c r="M71" i="33"/>
  <c r="M155" i="33" s="1"/>
  <c r="I155" i="33"/>
  <c r="Q150" i="33"/>
  <c r="O151" i="33"/>
  <c r="R152" i="33"/>
  <c r="O153" i="33"/>
  <c r="R154" i="33"/>
  <c r="D155" i="33"/>
  <c r="G71" i="33"/>
  <c r="H155" i="33" s="1"/>
  <c r="K71" i="33"/>
  <c r="O71" i="33"/>
  <c r="V71" i="33" s="1"/>
  <c r="V59" i="33"/>
  <c r="AE64" i="33"/>
  <c r="AC60" i="33"/>
  <c r="AC62" i="33"/>
  <c r="AC57" i="33"/>
  <c r="AC46" i="33"/>
  <c r="AC48" i="33"/>
  <c r="AC43" i="33"/>
  <c r="AE43" i="33"/>
  <c r="AC39" i="33"/>
  <c r="AC41" i="33"/>
  <c r="AE36" i="33"/>
  <c r="AC32" i="33"/>
  <c r="AC36" i="33" s="1"/>
  <c r="AC34" i="33"/>
  <c r="AD32" i="33"/>
  <c r="AD34" i="33"/>
  <c r="AD36" i="33" s="1"/>
  <c r="O36" i="33"/>
  <c r="V36" i="33" s="1"/>
  <c r="O29" i="33"/>
  <c r="AC24" i="33"/>
  <c r="AC26" i="33"/>
  <c r="AC28" i="33"/>
  <c r="AC17" i="33"/>
  <c r="AC19" i="33"/>
  <c r="AC21" i="33"/>
  <c r="AC22" i="33" s="1"/>
  <c r="AD17" i="33"/>
  <c r="AD22" i="33" s="1"/>
  <c r="AD19" i="33"/>
  <c r="AD21" i="33"/>
  <c r="O15" i="33"/>
  <c r="V15" i="33" s="1"/>
  <c r="V50" i="33"/>
  <c r="AE57" i="33"/>
  <c r="V22" i="33"/>
  <c r="V78" i="33"/>
  <c r="AD64" i="33"/>
  <c r="AD43" i="33"/>
  <c r="V57" i="33"/>
  <c r="F155" i="33"/>
  <c r="AC81" i="33"/>
  <c r="AE84" i="33"/>
  <c r="W116" i="33"/>
  <c r="AC141" i="33"/>
  <c r="AE82" i="33"/>
  <c r="W84" i="33"/>
  <c r="E120" i="33"/>
  <c r="X120" i="33" s="1"/>
  <c r="AE152" i="33"/>
  <c r="AD15" i="33"/>
  <c r="V29" i="33"/>
  <c r="AD71" i="33"/>
  <c r="J155" i="33"/>
  <c r="X71" i="33"/>
  <c r="X117" i="33"/>
  <c r="A23" i="33"/>
  <c r="AD50" i="33"/>
  <c r="V64" i="33"/>
  <c r="X82" i="33"/>
  <c r="AC83" i="33"/>
  <c r="V99" i="33"/>
  <c r="X99" i="33"/>
  <c r="W115" i="33"/>
  <c r="AE153" i="33"/>
  <c r="AD29" i="33"/>
  <c r="V43" i="33"/>
  <c r="AD57" i="33"/>
  <c r="E85" i="33"/>
  <c r="I85" i="33"/>
  <c r="M85" i="33"/>
  <c r="Q85" i="33"/>
  <c r="AE80" i="33"/>
  <c r="AD80" i="33"/>
  <c r="X84" i="33"/>
  <c r="X106" i="33"/>
  <c r="AD150" i="33"/>
  <c r="W152" i="33"/>
  <c r="AD152" i="33"/>
  <c r="AD154" i="33"/>
  <c r="AC115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Y150" i="27" l="1"/>
  <c r="AF150" i="27"/>
  <c r="Y154" i="27"/>
  <c r="AF154" i="27"/>
  <c r="Y152" i="27"/>
  <c r="AF152" i="27"/>
  <c r="AG150" i="33"/>
  <c r="Z150" i="33"/>
  <c r="Y151" i="27"/>
  <c r="AF151" i="27"/>
  <c r="Y155" i="27"/>
  <c r="AF155" i="27"/>
  <c r="Y154" i="33"/>
  <c r="AF154" i="33"/>
  <c r="Y150" i="33"/>
  <c r="AF150" i="33"/>
  <c r="AG153" i="33"/>
  <c r="Z153" i="33"/>
  <c r="Z151" i="33"/>
  <c r="AG151" i="33"/>
  <c r="Y151" i="33"/>
  <c r="AF151" i="33"/>
  <c r="Y153" i="33"/>
  <c r="AF153" i="33"/>
  <c r="Z155" i="33"/>
  <c r="AG155" i="33"/>
  <c r="AF153" i="27"/>
  <c r="Y153" i="27"/>
  <c r="Y152" i="33"/>
  <c r="AF152" i="33"/>
  <c r="AG154" i="33"/>
  <c r="Z154" i="33"/>
  <c r="Z152" i="33"/>
  <c r="AG152" i="33"/>
  <c r="AD85" i="33"/>
  <c r="O120" i="33"/>
  <c r="AD106" i="33"/>
  <c r="AC113" i="33"/>
  <c r="AC64" i="33"/>
  <c r="AE85" i="33"/>
  <c r="AC50" i="33"/>
  <c r="AD99" i="33"/>
  <c r="V119" i="33"/>
  <c r="AD148" i="33"/>
  <c r="X153" i="33"/>
  <c r="AD134" i="33"/>
  <c r="AD151" i="33"/>
  <c r="AD153" i="33"/>
  <c r="K155" i="33"/>
  <c r="Y155" i="33"/>
  <c r="AE22" i="33"/>
  <c r="AE78" i="33"/>
  <c r="AE151" i="33"/>
  <c r="P155" i="33"/>
  <c r="AD155" i="33" s="1"/>
  <c r="L155" i="33"/>
  <c r="AC134" i="33"/>
  <c r="AD120" i="33"/>
  <c r="AC106" i="33"/>
  <c r="AC82" i="33"/>
  <c r="V82" i="33"/>
  <c r="P85" i="33"/>
  <c r="W85" i="33" s="1"/>
  <c r="AC120" i="33"/>
  <c r="AC85" i="33"/>
  <c r="V120" i="33"/>
  <c r="O85" i="33"/>
  <c r="V85" i="33" s="1"/>
  <c r="W82" i="33"/>
  <c r="AC99" i="33"/>
  <c r="AC78" i="33"/>
  <c r="AE155" i="33"/>
  <c r="X155" i="33"/>
  <c r="O155" i="33"/>
  <c r="N155" i="33"/>
  <c r="G155" i="33"/>
  <c r="AE150" i="33"/>
  <c r="X150" i="33"/>
  <c r="AC29" i="33"/>
  <c r="X85" i="33"/>
  <c r="A30" i="33"/>
  <c r="X78" i="27"/>
  <c r="X77" i="27"/>
  <c r="X76" i="27"/>
  <c r="X75" i="27"/>
  <c r="X74" i="27"/>
  <c r="X73" i="27"/>
  <c r="AE77" i="11"/>
  <c r="AE76" i="11"/>
  <c r="AE75" i="11"/>
  <c r="AE74" i="11"/>
  <c r="AE73" i="1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W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E78" i="11" l="1"/>
  <c r="AD78" i="27"/>
  <c r="W155" i="33"/>
  <c r="A37" i="33"/>
  <c r="AD78" i="11"/>
  <c r="AE78" i="27"/>
  <c r="Q113" i="27"/>
  <c r="Q106" i="27"/>
  <c r="Q113" i="11"/>
  <c r="Q106" i="11"/>
  <c r="Q99" i="11"/>
  <c r="A44" i="33" l="1"/>
  <c r="AD155" i="27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AE120" i="27" l="1"/>
  <c r="A51" i="33"/>
  <c r="AE127" i="27"/>
  <c r="AD134" i="27"/>
  <c r="AE85" i="27"/>
  <c r="AD85" i="27"/>
  <c r="AE113" i="27"/>
  <c r="AE106" i="27"/>
  <c r="AE99" i="27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X152" i="27"/>
  <c r="AE152" i="27"/>
  <c r="AE153" i="27"/>
  <c r="X153" i="27"/>
  <c r="AE151" i="27"/>
  <c r="X151" i="27"/>
  <c r="AE150" i="27"/>
  <c r="X150" i="27"/>
  <c r="AE154" i="27"/>
  <c r="X154" i="27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7" i="11"/>
  <c r="AJ143" i="11"/>
  <c r="AJ145" i="11"/>
  <c r="AJ146" i="11"/>
  <c r="AJ144" i="11"/>
  <c r="AJ143" i="27"/>
  <c r="AJ144" i="27"/>
  <c r="AJ146" i="27"/>
  <c r="AJ145" i="27"/>
  <c r="AJ147" i="27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AJ148" i="11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2" i="11"/>
  <c r="AJ10" i="11"/>
  <c r="AJ11" i="11"/>
  <c r="AJ14" i="11"/>
  <c r="AJ13" i="11"/>
  <c r="AJ21" i="27"/>
  <c r="AJ13" i="27"/>
  <c r="AJ14" i="27"/>
  <c r="AJ12" i="27"/>
  <c r="AJ10" i="27"/>
  <c r="AJ11" i="27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17" i="27"/>
  <c r="AJ18" i="27"/>
  <c r="AJ20" i="27"/>
  <c r="AJ19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V118" i="11"/>
  <c r="V116" i="1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4" i="27"/>
  <c r="AJ25" i="27"/>
  <c r="AJ27" i="27"/>
  <c r="AJ26" i="27"/>
  <c r="AJ28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5" i="27"/>
  <c r="AJ33" i="27"/>
  <c r="AJ32" i="27"/>
  <c r="AJ34" i="27"/>
  <c r="AJ31" i="27"/>
  <c r="AJ36" i="27" l="1"/>
  <c r="A44" i="27"/>
  <c r="AJ38" i="27"/>
  <c r="AJ40" i="27"/>
  <c r="AJ41" i="27"/>
  <c r="AJ39" i="27"/>
  <c r="AJ42" i="27"/>
  <c r="AJ43" i="27" l="1"/>
  <c r="A51" i="27"/>
  <c r="AJ15" i="11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8" i="27"/>
  <c r="AJ46" i="27"/>
  <c r="AJ47" i="27"/>
  <c r="AJ49" i="27"/>
  <c r="AJ45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21" i="11"/>
  <c r="AJ17" i="11"/>
  <c r="AJ20" i="11"/>
  <c r="AJ19" i="11"/>
  <c r="AJ18" i="11"/>
  <c r="AJ53" i="27"/>
  <c r="AJ54" i="27"/>
  <c r="AJ52" i="27"/>
  <c r="AJ56" i="27"/>
  <c r="AJ55" i="27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AC67" i="11"/>
  <c r="AC71" i="11" s="1"/>
  <c r="AJ26" i="11"/>
  <c r="AJ25" i="11"/>
  <c r="AJ24" i="11"/>
  <c r="AJ27" i="11"/>
  <c r="AJ28" i="11"/>
  <c r="AJ63" i="27"/>
  <c r="AJ62" i="27"/>
  <c r="AJ60" i="27"/>
  <c r="AJ59" i="27"/>
  <c r="AJ61" i="27"/>
  <c r="X155" i="11" l="1"/>
  <c r="AE155" i="11"/>
  <c r="W155" i="11"/>
  <c r="AD155" i="11"/>
  <c r="AJ29" i="11"/>
  <c r="AJ64" i="27"/>
  <c r="A72" i="27"/>
  <c r="A30" i="11"/>
  <c r="AJ33" i="11"/>
  <c r="AJ31" i="11"/>
  <c r="AJ32" i="11"/>
  <c r="AJ34" i="11"/>
  <c r="AJ35" i="11"/>
  <c r="AJ69" i="27"/>
  <c r="AJ68" i="27"/>
  <c r="AJ66" i="27"/>
  <c r="AJ70" i="27"/>
  <c r="AJ67" i="27"/>
  <c r="AJ36" i="11" l="1"/>
  <c r="AJ71" i="27"/>
  <c r="A79" i="27"/>
  <c r="A37" i="11"/>
  <c r="AJ38" i="11"/>
  <c r="AJ41" i="11"/>
  <c r="AJ42" i="11"/>
  <c r="AJ40" i="11"/>
  <c r="AJ39" i="11"/>
  <c r="AJ43" i="11" l="1"/>
  <c r="A86" i="27"/>
  <c r="A44" i="11"/>
  <c r="AJ47" i="11"/>
  <c r="AJ46" i="11"/>
  <c r="AJ49" i="11"/>
  <c r="AJ48" i="11"/>
  <c r="AJ45" i="11"/>
  <c r="AJ50" i="11" l="1"/>
  <c r="A93" i="27"/>
  <c r="A51" i="11"/>
  <c r="AJ52" i="11"/>
  <c r="AJ53" i="11"/>
  <c r="AJ55" i="11"/>
  <c r="AJ54" i="11"/>
  <c r="AJ56" i="11"/>
  <c r="AJ57" i="11" l="1"/>
  <c r="A100" i="27"/>
  <c r="A58" i="11"/>
  <c r="C99" i="11"/>
  <c r="V99" i="11" s="1"/>
  <c r="C85" i="11"/>
  <c r="V85" i="11" s="1"/>
  <c r="AC94" i="11"/>
  <c r="AC99" i="11" s="1"/>
  <c r="AJ63" i="11"/>
  <c r="AJ62" i="11"/>
  <c r="AJ59" i="11"/>
  <c r="AJ61" i="11"/>
  <c r="AJ60" i="11"/>
  <c r="AJ96" i="27"/>
  <c r="AJ94" i="27"/>
  <c r="AJ95" i="27"/>
  <c r="AJ97" i="27"/>
  <c r="AJ98" i="27"/>
  <c r="AJ82" i="27" l="1"/>
  <c r="AJ80" i="27"/>
  <c r="AJ81" i="27"/>
  <c r="AJ84" i="27"/>
  <c r="AJ83" i="27"/>
  <c r="AJ64" i="11"/>
  <c r="AJ99" i="27"/>
  <c r="AJ85" i="27" s="1"/>
  <c r="A107" i="27"/>
  <c r="A65" i="11"/>
  <c r="AC80" i="11"/>
  <c r="AC85" i="11" s="1"/>
  <c r="AJ66" i="11"/>
  <c r="AJ70" i="11"/>
  <c r="AJ68" i="11"/>
  <c r="AJ69" i="11"/>
  <c r="AJ67" i="11"/>
  <c r="AJ103" i="27"/>
  <c r="AJ104" i="27"/>
  <c r="AJ105" i="27"/>
  <c r="AJ101" i="27"/>
  <c r="AJ102" i="27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97" i="11"/>
  <c r="AJ98" i="11"/>
  <c r="AJ94" i="11"/>
  <c r="AJ96" i="11"/>
  <c r="AJ95" i="11"/>
  <c r="AJ110" i="27"/>
  <c r="AJ109" i="27"/>
  <c r="AJ111" i="27"/>
  <c r="AJ108" i="27"/>
  <c r="AJ112" i="27"/>
  <c r="AJ81" i="11" l="1"/>
  <c r="AJ84" i="11"/>
  <c r="AJ83" i="11"/>
  <c r="AJ82" i="11"/>
  <c r="AJ80" i="11"/>
  <c r="AJ99" i="11"/>
  <c r="AJ85" i="11" s="1"/>
  <c r="AJ113" i="27"/>
  <c r="A121" i="27"/>
  <c r="A100" i="11"/>
  <c r="AJ105" i="11"/>
  <c r="AJ104" i="11"/>
  <c r="AJ103" i="11"/>
  <c r="AJ101" i="11"/>
  <c r="AJ102" i="11"/>
  <c r="AJ118" i="11" l="1"/>
  <c r="AJ116" i="11"/>
  <c r="AJ117" i="11"/>
  <c r="AJ119" i="11"/>
  <c r="AJ106" i="11"/>
  <c r="AJ120" i="11" s="1"/>
  <c r="AJ115" i="11"/>
  <c r="AJ120" i="27"/>
  <c r="A128" i="27"/>
  <c r="A107" i="11"/>
  <c r="AJ108" i="11"/>
  <c r="AJ111" i="11"/>
  <c r="AJ109" i="11"/>
  <c r="AJ112" i="11"/>
  <c r="AJ110" i="11"/>
  <c r="AJ122" i="27"/>
  <c r="AJ123" i="27"/>
  <c r="AJ113" i="11" l="1"/>
  <c r="AJ127" i="27"/>
  <c r="A135" i="27"/>
  <c r="A114" i="11"/>
  <c r="A121" i="11" s="1"/>
  <c r="AJ122" i="11"/>
  <c r="AJ123" i="11"/>
  <c r="AJ127" i="11" l="1"/>
  <c r="AJ134" i="27"/>
  <c r="A128" i="11"/>
  <c r="AJ137" i="27"/>
  <c r="AJ138" i="27"/>
  <c r="AJ139" i="27"/>
  <c r="AJ136" i="27"/>
  <c r="AJ140" i="27"/>
  <c r="AJ134" i="11" l="1"/>
  <c r="AJ141" i="27"/>
  <c r="A135" i="11"/>
  <c r="AJ137" i="11"/>
  <c r="AJ140" i="11"/>
  <c r="AJ136" i="11"/>
  <c r="AJ138" i="11"/>
  <c r="AJ139" i="11"/>
  <c r="AJ141" i="11" l="1"/>
</calcChain>
</file>

<file path=xl/sharedStrings.xml><?xml version="1.0" encoding="utf-8"?>
<sst xmlns="http://schemas.openxmlformats.org/spreadsheetml/2006/main" count="22400" uniqueCount="582">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</sst>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28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7" xfId="0" applyNumberFormat="1" applyFont="1" applyBorder="1"/>
    <xf numFmtId="6" fontId="2" fillId="0" borderId="42" xfId="0" applyNumberFormat="1" applyFont="1" applyBorder="1"/>
    <xf numFmtId="6" fontId="0" fillId="0" borderId="0" xfId="0" applyNumberFormat="1" applyFont="1"/>
    <xf numFmtId="6" fontId="4" fillId="0" borderId="42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13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8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4" xfId="0" applyNumberFormat="1" applyFont="1" applyBorder="1" applyAlignment="1">
      <alignment horizontal="left" indent="2"/>
    </xf>
    <xf numFmtId="38" fontId="2" fillId="0" borderId="26" xfId="0" applyNumberFormat="1" applyFont="1" applyBorder="1"/>
    <xf numFmtId="38" fontId="4" fillId="3" borderId="32" xfId="0" applyNumberFormat="1" applyFont="1" applyFill="1" applyBorder="1"/>
    <xf numFmtId="38" fontId="4" fillId="3" borderId="12" xfId="0" applyNumberFormat="1" applyFont="1" applyFill="1" applyBorder="1"/>
    <xf numFmtId="38" fontId="4" fillId="3" borderId="27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7" xfId="0" applyNumberFormat="1" applyFont="1" applyFill="1" applyBorder="1"/>
    <xf numFmtId="38" fontId="0" fillId="0" borderId="0" xfId="0" applyNumberFormat="1" applyFont="1"/>
    <xf numFmtId="38" fontId="4" fillId="0" borderId="42" xfId="0" applyNumberFormat="1" applyFont="1" applyBorder="1" applyAlignment="1">
      <alignment horizontal="left" indent="2"/>
    </xf>
    <xf numFmtId="38" fontId="4" fillId="0" borderId="37" xfId="0" applyNumberFormat="1" applyFont="1" applyBorder="1"/>
    <xf numFmtId="38" fontId="4" fillId="0" borderId="39" xfId="0" applyNumberFormat="1" applyFont="1" applyBorder="1"/>
    <xf numFmtId="38" fontId="4" fillId="0" borderId="43" xfId="0" applyNumberFormat="1" applyFont="1" applyBorder="1"/>
    <xf numFmtId="38" fontId="4" fillId="0" borderId="34" xfId="0" applyNumberFormat="1" applyFont="1" applyBorder="1"/>
    <xf numFmtId="38" fontId="4" fillId="0" borderId="39" xfId="0" applyNumberFormat="1" applyFont="1" applyBorder="1" applyAlignment="1">
      <alignment wrapText="1"/>
    </xf>
    <xf numFmtId="38" fontId="0" fillId="0" borderId="39" xfId="0" applyNumberFormat="1" applyFont="1" applyBorder="1"/>
    <xf numFmtId="38" fontId="0" fillId="0" borderId="43" xfId="0" applyNumberFormat="1" applyFont="1" applyBorder="1"/>
    <xf numFmtId="38" fontId="4" fillId="0" borderId="44" xfId="0" applyNumberFormat="1" applyFont="1" applyBorder="1" applyAlignment="1">
      <alignment horizontal="left" indent="2"/>
    </xf>
    <xf numFmtId="38" fontId="2" fillId="0" borderId="45" xfId="0" applyNumberFormat="1" applyFont="1" applyBorder="1"/>
    <xf numFmtId="38" fontId="2" fillId="0" borderId="46" xfId="0" applyNumberFormat="1" applyFont="1" applyBorder="1"/>
    <xf numFmtId="38" fontId="2" fillId="0" borderId="48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 applyAlignment="1">
      <alignment wrapText="1"/>
    </xf>
    <xf numFmtId="38" fontId="1" fillId="0" borderId="46" xfId="0" applyNumberFormat="1" applyFont="1" applyBorder="1"/>
    <xf numFmtId="38" fontId="1" fillId="0" borderId="48" xfId="0" applyNumberFormat="1" applyFont="1" applyBorder="1"/>
    <xf numFmtId="38" fontId="1" fillId="0" borderId="0" xfId="0" applyNumberFormat="1" applyFont="1"/>
    <xf numFmtId="38" fontId="2" fillId="0" borderId="42" xfId="0" applyNumberFormat="1" applyFont="1" applyBorder="1"/>
    <xf numFmtId="38" fontId="4" fillId="3" borderId="37" xfId="0" applyNumberFormat="1" applyFont="1" applyFill="1" applyBorder="1"/>
    <xf numFmtId="38" fontId="4" fillId="3" borderId="39" xfId="0" applyNumberFormat="1" applyFont="1" applyFill="1" applyBorder="1"/>
    <xf numFmtId="38" fontId="4" fillId="3" borderId="43" xfId="0" applyNumberFormat="1" applyFont="1" applyFill="1" applyBorder="1"/>
    <xf numFmtId="38" fontId="4" fillId="3" borderId="34" xfId="0" applyNumberFormat="1" applyFont="1" applyFill="1" applyBorder="1"/>
    <xf numFmtId="38" fontId="4" fillId="3" borderId="39" xfId="0" applyNumberFormat="1" applyFont="1" applyFill="1" applyBorder="1" applyAlignment="1">
      <alignment wrapText="1"/>
    </xf>
    <xf numFmtId="38" fontId="0" fillId="3" borderId="39" xfId="0" applyNumberFormat="1" applyFont="1" applyFill="1" applyBorder="1"/>
    <xf numFmtId="38" fontId="0" fillId="3" borderId="43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13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8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7" xfId="0" applyNumberFormat="1" applyFont="1" applyFill="1" applyBorder="1"/>
    <xf numFmtId="6" fontId="4" fillId="3" borderId="39" xfId="0" applyNumberFormat="1" applyFont="1" applyFill="1" applyBorder="1"/>
    <xf numFmtId="6" fontId="4" fillId="3" borderId="43" xfId="0" applyNumberFormat="1" applyFont="1" applyFill="1" applyBorder="1"/>
    <xf numFmtId="6" fontId="4" fillId="3" borderId="34" xfId="0" applyNumberFormat="1" applyFont="1" applyFill="1" applyBorder="1"/>
    <xf numFmtId="6" fontId="4" fillId="3" borderId="39" xfId="0" applyNumberFormat="1" applyFont="1" applyFill="1" applyBorder="1" applyAlignment="1">
      <alignment wrapText="1"/>
    </xf>
    <xf numFmtId="6" fontId="0" fillId="3" borderId="39" xfId="0" applyNumberFormat="1" applyFont="1" applyFill="1" applyBorder="1"/>
    <xf numFmtId="6" fontId="0" fillId="3" borderId="43" xfId="0" applyNumberFormat="1" applyFont="1" applyFill="1" applyBorder="1"/>
    <xf numFmtId="6" fontId="4" fillId="0" borderId="33" xfId="0" applyNumberFormat="1" applyFont="1" applyBorder="1"/>
    <xf numFmtId="6" fontId="4" fillId="0" borderId="19" xfId="0" applyNumberFormat="1" applyFont="1" applyBorder="1"/>
    <xf numFmtId="6" fontId="4" fillId="0" borderId="29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9" xfId="0" applyNumberFormat="1" applyFont="1" applyBorder="1"/>
    <xf numFmtId="6" fontId="2" fillId="0" borderId="36" xfId="0" applyNumberFormat="1" applyFont="1" applyBorder="1"/>
    <xf numFmtId="38" fontId="4" fillId="0" borderId="33" xfId="0" applyNumberFormat="1" applyFont="1" applyBorder="1"/>
    <xf numFmtId="38" fontId="4" fillId="0" borderId="19" xfId="0" applyNumberFormat="1" applyFont="1" applyBorder="1"/>
    <xf numFmtId="38" fontId="4" fillId="0" borderId="29" xfId="0" applyNumberFormat="1" applyFont="1" applyBorder="1"/>
    <xf numFmtId="38" fontId="0" fillId="0" borderId="19" xfId="0" applyNumberFormat="1" applyFont="1" applyBorder="1"/>
    <xf numFmtId="38" fontId="0" fillId="0" borderId="29" xfId="0" applyNumberFormat="1" applyFont="1" applyBorder="1"/>
    <xf numFmtId="38" fontId="2" fillId="0" borderId="36" xfId="0" applyNumberFormat="1" applyFont="1" applyBorder="1"/>
    <xf numFmtId="38" fontId="4" fillId="0" borderId="35" xfId="0" applyNumberFormat="1" applyFont="1" applyBorder="1"/>
    <xf numFmtId="38" fontId="0" fillId="0" borderId="34" xfId="0" applyNumberFormat="1" applyFont="1" applyBorder="1"/>
    <xf numFmtId="38" fontId="0" fillId="0" borderId="35" xfId="0" applyNumberFormat="1" applyFont="1" applyBorder="1"/>
    <xf numFmtId="38" fontId="2" fillId="0" borderId="36" xfId="0" applyNumberFormat="1" applyFont="1" applyFill="1" applyBorder="1"/>
    <xf numFmtId="38" fontId="0" fillId="0" borderId="37" xfId="0" applyNumberFormat="1" applyFont="1" applyBorder="1"/>
    <xf numFmtId="38" fontId="4" fillId="0" borderId="30" xfId="0" applyNumberFormat="1" applyFont="1" applyBorder="1" applyAlignment="1">
      <alignment horizontal="left" indent="2"/>
    </xf>
    <xf numFmtId="38" fontId="1" fillId="0" borderId="38" xfId="0" applyNumberFormat="1" applyFont="1" applyBorder="1"/>
    <xf numFmtId="38" fontId="1" fillId="0" borderId="40" xfId="0" applyNumberFormat="1" applyFont="1" applyBorder="1"/>
    <xf numFmtId="38" fontId="1" fillId="0" borderId="41" xfId="0" applyNumberFormat="1" applyFont="1" applyBorder="1"/>
    <xf numFmtId="38" fontId="1" fillId="0" borderId="31" xfId="0" applyNumberFormat="1" applyFont="1" applyBorder="1"/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34" xfId="0" applyNumberFormat="1" applyFont="1" applyBorder="1"/>
    <xf numFmtId="38" fontId="1" fillId="0" borderId="35" xfId="0" applyNumberFormat="1" applyFont="1" applyBorder="1"/>
    <xf numFmtId="38" fontId="2" fillId="0" borderId="37" xfId="0" applyNumberFormat="1" applyFont="1" applyBorder="1"/>
    <xf numFmtId="38" fontId="2" fillId="0" borderId="39" xfId="0" applyNumberFormat="1" applyFont="1" applyBorder="1"/>
    <xf numFmtId="38" fontId="2" fillId="0" borderId="34" xfId="0" applyNumberFormat="1" applyFont="1" applyBorder="1"/>
    <xf numFmtId="38" fontId="2" fillId="0" borderId="35" xfId="0" applyNumberFormat="1" applyFont="1" applyBorder="1"/>
    <xf numFmtId="38" fontId="2" fillId="0" borderId="34" xfId="0" applyNumberFormat="1" applyFont="1" applyBorder="1" applyAlignment="1">
      <alignment wrapText="1"/>
    </xf>
    <xf numFmtId="6" fontId="2" fillId="0" borderId="45" xfId="0" applyNumberFormat="1" applyFont="1" applyBorder="1"/>
    <xf numFmtId="6" fontId="2" fillId="0" borderId="46" xfId="0" applyNumberFormat="1" applyFont="1" applyBorder="1"/>
    <xf numFmtId="6" fontId="2" fillId="0" borderId="48" xfId="0" applyNumberFormat="1" applyFont="1" applyBorder="1"/>
    <xf numFmtId="6" fontId="2" fillId="0" borderId="46" xfId="0" applyNumberFormat="1" applyFont="1" applyBorder="1" applyAlignment="1">
      <alignment wrapText="1"/>
    </xf>
    <xf numFmtId="6" fontId="1" fillId="0" borderId="46" xfId="0" applyNumberFormat="1" applyFont="1" applyBorder="1"/>
    <xf numFmtId="6" fontId="1" fillId="0" borderId="48" xfId="0" applyNumberFormat="1" applyFont="1" applyBorder="1"/>
    <xf numFmtId="6" fontId="1" fillId="0" borderId="0" xfId="0" applyNumberFormat="1" applyFont="1"/>
    <xf numFmtId="6" fontId="2" fillId="0" borderId="33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9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9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1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2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3" xfId="0" applyNumberFormat="1" applyBorder="1"/>
    <xf numFmtId="14" fontId="0" fillId="0" borderId="53" xfId="0" applyNumberFormat="1" applyBorder="1"/>
    <xf numFmtId="14" fontId="0" fillId="0" borderId="53" xfId="0" applyNumberFormat="1" applyBorder="1" applyAlignment="1">
      <alignment horizontal="right"/>
    </xf>
    <xf numFmtId="0" fontId="0" fillId="0" borderId="54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3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9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9" xfId="0" applyNumberFormat="1" applyFont="1" applyBorder="1"/>
    <xf numFmtId="166" fontId="4" fillId="0" borderId="3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8" xfId="0" applyNumberFormat="1" applyFont="1" applyBorder="1"/>
    <xf numFmtId="166" fontId="2" fillId="0" borderId="46" xfId="0" applyNumberFormat="1" applyFont="1" applyBorder="1" applyAlignment="1">
      <alignment wrapText="1"/>
    </xf>
    <xf numFmtId="166" fontId="1" fillId="0" borderId="46" xfId="0" applyNumberFormat="1" applyFont="1" applyBorder="1"/>
    <xf numFmtId="166" fontId="1" fillId="0" borderId="48" xfId="0" applyNumberFormat="1" applyFont="1" applyBorder="1"/>
    <xf numFmtId="0" fontId="9" fillId="0" borderId="53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3" xfId="1" applyBorder="1"/>
    <xf numFmtId="0" fontId="9" fillId="0" borderId="53" xfId="1" applyBorder="1" applyAlignment="1">
      <alignment horizontal="left"/>
    </xf>
    <xf numFmtId="0" fontId="9" fillId="5" borderId="53" xfId="1" applyFill="1" applyBorder="1" applyAlignment="1">
      <alignment horizontal="center"/>
    </xf>
    <xf numFmtId="49" fontId="9" fillId="0" borderId="53" xfId="1" applyNumberFormat="1" applyBorder="1" applyAlignment="1">
      <alignment horizontal="left"/>
    </xf>
    <xf numFmtId="38" fontId="4" fillId="0" borderId="13" xfId="0" applyNumberFormat="1" applyFont="1" applyBorder="1" applyAlignment="1">
      <alignment horizontal="center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7" xfId="0" applyNumberFormat="1" applyFont="1" applyFill="1" applyBorder="1"/>
    <xf numFmtId="166" fontId="0" fillId="0" borderId="39" xfId="0" applyNumberFormat="1" applyFont="1" applyBorder="1"/>
    <xf numFmtId="166" fontId="0" fillId="0" borderId="43" xfId="0" applyNumberFormat="1" applyFont="1" applyBorder="1"/>
    <xf numFmtId="166" fontId="4" fillId="3" borderId="34" xfId="0" applyNumberFormat="1" applyFont="1" applyFill="1" applyBorder="1"/>
    <xf numFmtId="166" fontId="4" fillId="3" borderId="39" xfId="0" applyNumberFormat="1" applyFont="1" applyFill="1" applyBorder="1" applyAlignment="1">
      <alignment wrapText="1"/>
    </xf>
    <xf numFmtId="166" fontId="0" fillId="3" borderId="39" xfId="0" applyNumberFormat="1" applyFont="1" applyFill="1" applyBorder="1"/>
    <xf numFmtId="166" fontId="0" fillId="3" borderId="43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9" xfId="0" applyNumberFormat="1" applyFont="1" applyBorder="1"/>
    <xf numFmtId="166" fontId="0" fillId="0" borderId="34" xfId="0" applyNumberFormat="1" applyFont="1" applyBorder="1"/>
    <xf numFmtId="166" fontId="0" fillId="0" borderId="35" xfId="0" applyNumberFormat="1" applyFont="1" applyBorder="1"/>
    <xf numFmtId="166" fontId="1" fillId="0" borderId="34" xfId="0" applyNumberFormat="1" applyFont="1" applyBorder="1"/>
    <xf numFmtId="166" fontId="1" fillId="0" borderId="35" xfId="0" applyNumberFormat="1" applyFont="1" applyBorder="1"/>
    <xf numFmtId="166" fontId="1" fillId="0" borderId="41" xfId="0" applyNumberFormat="1" applyFont="1" applyBorder="1"/>
    <xf numFmtId="166" fontId="1" fillId="0" borderId="31" xfId="0" applyNumberFormat="1" applyFont="1" applyBorder="1"/>
    <xf numFmtId="166" fontId="4" fillId="3" borderId="22" xfId="0" applyNumberFormat="1" applyFont="1" applyFill="1" applyBorder="1"/>
    <xf numFmtId="166" fontId="2" fillId="3" borderId="47" xfId="0" applyNumberFormat="1" applyFont="1" applyFill="1" applyBorder="1"/>
    <xf numFmtId="166" fontId="4" fillId="3" borderId="33" xfId="0" applyNumberFormat="1" applyFont="1" applyFill="1" applyBorder="1"/>
    <xf numFmtId="166" fontId="2" fillId="3" borderId="45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3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3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5" xfId="0" applyFont="1" applyBorder="1" applyAlignment="1" applyProtection="1">
      <alignment horizontal="left"/>
      <protection locked="0"/>
    </xf>
    <xf numFmtId="0" fontId="9" fillId="5" borderId="53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6.50769421296" createdVersion="6" refreshedVersion="6" minRefreshableVersion="3" recordCount="163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8-02T00:00:00" count="14">
        <d v="2020-08-01T00:00:00"/>
        <m/>
        <d v="2020-06-27T00:00:00" u="1"/>
        <d v="2020-06-20T00:00:00" u="1"/>
        <d v="2020-07-25T00:00:00" u="1"/>
        <d v="2020-06-13T00:00:00" u="1"/>
        <d v="2020-07-18T00:00:00" u="1"/>
        <d v="2020-06-06T00:00:00" u="1"/>
        <d v="2020-07-11T00:00:00" u="1"/>
        <d v="2020-07-04T00:00:00" u="1"/>
        <d v="2020-04-25T00:00:00" u="1"/>
        <d v="2020-05-30T00:00:00" u="1"/>
        <d v="2020-05-23T00:00:00" u="1"/>
        <d v="2020-05-16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50130186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5"/>
        <n v="17"/>
        <n v="19"/>
        <n v="20"/>
        <m/>
        <n v="13" u="1"/>
        <n v="14" u="1"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6.570662731479" createdVersion="6" refreshedVersion="6" minRefreshableVersion="3" recordCount="2364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7-26T00:00:00" count="20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3102241.129999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4047.423153703705" createdVersion="6" refreshedVersion="6" minRefreshableVersion="3" recordCount="2393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s v="LINE 1"/>
    <x v="0"/>
    <n v="49"/>
    <s v="E1-Residential"/>
    <n v="408072"/>
    <x v="0"/>
    <x v="0"/>
    <x v="0"/>
  </r>
  <r>
    <s v="LINE 1"/>
    <x v="0"/>
    <n v="49"/>
    <s v="E2-Low Income Residential"/>
    <n v="34453"/>
    <x v="1"/>
    <x v="0"/>
    <x v="0"/>
  </r>
  <r>
    <s v="LINE 1"/>
    <x v="0"/>
    <n v="49"/>
    <s v="E3-Small C&amp;I"/>
    <n v="52739"/>
    <x v="2"/>
    <x v="0"/>
    <x v="0"/>
  </r>
  <r>
    <s v="LINE 1"/>
    <x v="0"/>
    <n v="49"/>
    <s v="E4-Medium C&amp;I"/>
    <n v="8189"/>
    <x v="3"/>
    <x v="0"/>
    <x v="0"/>
  </r>
  <r>
    <s v="LINE 1"/>
    <x v="0"/>
    <n v="49"/>
    <s v="E5-Large C&amp;I"/>
    <n v="1052"/>
    <x v="4"/>
    <x v="0"/>
    <x v="0"/>
  </r>
  <r>
    <s v="LINE 1"/>
    <x v="0"/>
    <n v="49"/>
    <s v="E6-OTHER"/>
    <n v="315"/>
    <x v="5"/>
    <x v="0"/>
    <x v="0"/>
  </r>
  <r>
    <s v="LINE 1"/>
    <x v="0"/>
    <n v="49"/>
    <s v="G1-Residential"/>
    <n v="225453"/>
    <x v="0"/>
    <x v="0"/>
    <x v="1"/>
  </r>
  <r>
    <s v="LINE 1"/>
    <x v="0"/>
    <n v="49"/>
    <s v="G2-Low Income Residential"/>
    <n v="21495"/>
    <x v="1"/>
    <x v="0"/>
    <x v="1"/>
  </r>
  <r>
    <s v="LINE 1"/>
    <x v="0"/>
    <n v="49"/>
    <s v="G3-Small C&amp;I"/>
    <n v="19026"/>
    <x v="2"/>
    <x v="0"/>
    <x v="1"/>
  </r>
  <r>
    <s v="LINE 1"/>
    <x v="0"/>
    <n v="49"/>
    <s v="G4-Medium C&amp;I"/>
    <n v="5186"/>
    <x v="3"/>
    <x v="0"/>
    <x v="1"/>
  </r>
  <r>
    <s v="LINE 1"/>
    <x v="0"/>
    <n v="49"/>
    <s v="G5-Large C&amp;I"/>
    <n v="777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77379"/>
    <x v="0"/>
    <x v="1"/>
    <x v="0"/>
  </r>
  <r>
    <s v="LINE 2"/>
    <x v="0"/>
    <n v="49"/>
    <s v="E2-Low Income Residential"/>
    <n v="13771"/>
    <x v="1"/>
    <x v="1"/>
    <x v="0"/>
  </r>
  <r>
    <s v="LINE 2"/>
    <x v="0"/>
    <n v="49"/>
    <s v="E3-Small C&amp;I"/>
    <n v="9448"/>
    <x v="2"/>
    <x v="1"/>
    <x v="0"/>
  </r>
  <r>
    <s v="LINE 2"/>
    <x v="0"/>
    <n v="49"/>
    <s v="E4-Medium C&amp;I"/>
    <n v="1238"/>
    <x v="3"/>
    <x v="1"/>
    <x v="0"/>
  </r>
  <r>
    <s v="LINE 2"/>
    <x v="0"/>
    <n v="49"/>
    <s v="E5-Large C&amp;I"/>
    <n v="119"/>
    <x v="4"/>
    <x v="1"/>
    <x v="0"/>
  </r>
  <r>
    <s v="LINE 2"/>
    <x v="0"/>
    <n v="49"/>
    <s v="G1-Residential"/>
    <n v="48594"/>
    <x v="0"/>
    <x v="1"/>
    <x v="1"/>
  </r>
  <r>
    <s v="LINE 2"/>
    <x v="0"/>
    <n v="49"/>
    <s v="G2-Low Income Residential"/>
    <n v="7134"/>
    <x v="1"/>
    <x v="1"/>
    <x v="1"/>
  </r>
  <r>
    <s v="LINE 2"/>
    <x v="0"/>
    <n v="49"/>
    <s v="G3-Small C&amp;I"/>
    <n v="3347"/>
    <x v="2"/>
    <x v="1"/>
    <x v="1"/>
  </r>
  <r>
    <s v="LINE 2"/>
    <x v="0"/>
    <n v="49"/>
    <s v="G4-Medium C&amp;I"/>
    <n v="834"/>
    <x v="3"/>
    <x v="1"/>
    <x v="1"/>
  </r>
  <r>
    <s v="LINE 2"/>
    <x v="0"/>
    <n v="49"/>
    <s v="G5-Large C&amp;I"/>
    <n v="191"/>
    <x v="4"/>
    <x v="1"/>
    <x v="1"/>
  </r>
  <r>
    <s v="LINE 3"/>
    <x v="0"/>
    <n v="49"/>
    <s v="E1-Residential"/>
    <n v="27525"/>
    <x v="0"/>
    <x v="2"/>
    <x v="0"/>
  </r>
  <r>
    <s v="LINE 3"/>
    <x v="0"/>
    <n v="49"/>
    <s v="E2-Low Income Residential"/>
    <n v="2416"/>
    <x v="1"/>
    <x v="2"/>
    <x v="0"/>
  </r>
  <r>
    <s v="LINE 3"/>
    <x v="0"/>
    <n v="49"/>
    <s v="E3-Small C&amp;I"/>
    <n v="3987"/>
    <x v="2"/>
    <x v="2"/>
    <x v="0"/>
  </r>
  <r>
    <s v="LINE 3"/>
    <x v="0"/>
    <n v="49"/>
    <s v="E4-Medium C&amp;I"/>
    <n v="613"/>
    <x v="3"/>
    <x v="2"/>
    <x v="0"/>
  </r>
  <r>
    <s v="LINE 3"/>
    <x v="0"/>
    <n v="49"/>
    <s v="E5-Large C&amp;I"/>
    <n v="74"/>
    <x v="4"/>
    <x v="2"/>
    <x v="0"/>
  </r>
  <r>
    <s v="LINE 3"/>
    <x v="0"/>
    <n v="49"/>
    <s v="G1-Residential"/>
    <n v="13165"/>
    <x v="0"/>
    <x v="2"/>
    <x v="1"/>
  </r>
  <r>
    <s v="LINE 3"/>
    <x v="0"/>
    <n v="49"/>
    <s v="G2-Low Income Residential"/>
    <n v="757"/>
    <x v="1"/>
    <x v="2"/>
    <x v="1"/>
  </r>
  <r>
    <s v="LINE 3"/>
    <x v="0"/>
    <n v="49"/>
    <s v="G3-Small C&amp;I"/>
    <n v="1307"/>
    <x v="2"/>
    <x v="2"/>
    <x v="1"/>
  </r>
  <r>
    <s v="LINE 3"/>
    <x v="0"/>
    <n v="49"/>
    <s v="G4-Medium C&amp;I"/>
    <n v="402"/>
    <x v="3"/>
    <x v="2"/>
    <x v="1"/>
  </r>
  <r>
    <s v="LINE 3"/>
    <x v="0"/>
    <n v="49"/>
    <s v="G5-Large C&amp;I"/>
    <n v="113"/>
    <x v="4"/>
    <x v="2"/>
    <x v="1"/>
  </r>
  <r>
    <s v="LINE 4"/>
    <x v="0"/>
    <n v="49"/>
    <s v="E1-Residential"/>
    <n v="11635"/>
    <x v="0"/>
    <x v="3"/>
    <x v="0"/>
  </r>
  <r>
    <s v="LINE 4"/>
    <x v="0"/>
    <n v="49"/>
    <s v="E2-Low Income Residential"/>
    <n v="1282"/>
    <x v="1"/>
    <x v="3"/>
    <x v="0"/>
  </r>
  <r>
    <s v="LINE 4"/>
    <x v="0"/>
    <n v="49"/>
    <s v="E3-Small C&amp;I"/>
    <n v="1250"/>
    <x v="2"/>
    <x v="3"/>
    <x v="0"/>
  </r>
  <r>
    <s v="LINE 4"/>
    <x v="0"/>
    <n v="49"/>
    <s v="E4-Medium C&amp;I"/>
    <n v="182"/>
    <x v="3"/>
    <x v="3"/>
    <x v="0"/>
  </r>
  <r>
    <s v="LINE 4"/>
    <x v="0"/>
    <n v="49"/>
    <s v="E5-Large C&amp;I"/>
    <n v="16"/>
    <x v="4"/>
    <x v="3"/>
    <x v="0"/>
  </r>
  <r>
    <s v="LINE 4"/>
    <x v="0"/>
    <n v="49"/>
    <s v="G1-Residential"/>
    <n v="7128"/>
    <x v="0"/>
    <x v="3"/>
    <x v="1"/>
  </r>
  <r>
    <s v="LINE 4"/>
    <x v="0"/>
    <n v="49"/>
    <s v="G2-Low Income Residential"/>
    <n v="643"/>
    <x v="1"/>
    <x v="3"/>
    <x v="1"/>
  </r>
  <r>
    <s v="LINE 4"/>
    <x v="0"/>
    <n v="49"/>
    <s v="G3-Small C&amp;I"/>
    <n v="503"/>
    <x v="2"/>
    <x v="3"/>
    <x v="1"/>
  </r>
  <r>
    <s v="LINE 4"/>
    <x v="0"/>
    <n v="49"/>
    <s v="G4-Medium C&amp;I"/>
    <n v="131"/>
    <x v="3"/>
    <x v="3"/>
    <x v="1"/>
  </r>
  <r>
    <s v="LINE 4"/>
    <x v="0"/>
    <n v="49"/>
    <s v="G5-Large C&amp;I"/>
    <n v="33"/>
    <x v="4"/>
    <x v="3"/>
    <x v="1"/>
  </r>
  <r>
    <s v="LINE 5"/>
    <x v="0"/>
    <n v="49"/>
    <s v="E1-Residential"/>
    <n v="38219"/>
    <x v="0"/>
    <x v="4"/>
    <x v="0"/>
  </r>
  <r>
    <s v="LINE 5"/>
    <x v="0"/>
    <n v="49"/>
    <s v="E2-Low Income Residential"/>
    <n v="10073"/>
    <x v="1"/>
    <x v="4"/>
    <x v="0"/>
  </r>
  <r>
    <s v="LINE 5"/>
    <x v="0"/>
    <n v="49"/>
    <s v="E3-Small C&amp;I"/>
    <n v="4211"/>
    <x v="2"/>
    <x v="4"/>
    <x v="0"/>
  </r>
  <r>
    <s v="LINE 5"/>
    <x v="0"/>
    <n v="49"/>
    <s v="E4-Medium C&amp;I"/>
    <n v="443"/>
    <x v="3"/>
    <x v="4"/>
    <x v="0"/>
  </r>
  <r>
    <s v="LINE 5"/>
    <x v="0"/>
    <n v="49"/>
    <s v="E5-Large C&amp;I"/>
    <n v="29"/>
    <x v="4"/>
    <x v="4"/>
    <x v="0"/>
  </r>
  <r>
    <s v="LINE 5"/>
    <x v="0"/>
    <n v="49"/>
    <s v="G1-Residential"/>
    <n v="28301"/>
    <x v="0"/>
    <x v="4"/>
    <x v="1"/>
  </r>
  <r>
    <s v="LINE 5"/>
    <x v="0"/>
    <n v="49"/>
    <s v="G2-Low Income Residential"/>
    <n v="5734"/>
    <x v="1"/>
    <x v="4"/>
    <x v="1"/>
  </r>
  <r>
    <s v="LINE 5"/>
    <x v="0"/>
    <n v="49"/>
    <s v="G3-Small C&amp;I"/>
    <n v="1537"/>
    <x v="2"/>
    <x v="4"/>
    <x v="1"/>
  </r>
  <r>
    <s v="LINE 5"/>
    <x v="0"/>
    <n v="49"/>
    <s v="G4-Medium C&amp;I"/>
    <n v="301"/>
    <x v="3"/>
    <x v="4"/>
    <x v="1"/>
  </r>
  <r>
    <s v="LINE 5"/>
    <x v="0"/>
    <n v="49"/>
    <s v="G5-Large C&amp;I"/>
    <n v="45"/>
    <x v="4"/>
    <x v="4"/>
    <x v="1"/>
  </r>
  <r>
    <s v="LINE 6"/>
    <x v="0"/>
    <n v="49"/>
    <s v="E1-Residential"/>
    <n v="8752687"/>
    <x v="0"/>
    <x v="5"/>
    <x v="0"/>
  </r>
  <r>
    <s v="LINE 6"/>
    <x v="0"/>
    <n v="49"/>
    <s v="E2-Low Income Residential"/>
    <n v="1213728"/>
    <x v="1"/>
    <x v="5"/>
    <x v="0"/>
  </r>
  <r>
    <s v="LINE 6"/>
    <x v="0"/>
    <n v="49"/>
    <s v="E3-Small C&amp;I"/>
    <n v="1466495"/>
    <x v="2"/>
    <x v="5"/>
    <x v="0"/>
  </r>
  <r>
    <s v="LINE 6"/>
    <x v="0"/>
    <n v="49"/>
    <s v="E4-Medium C&amp;I"/>
    <n v="2001324"/>
    <x v="3"/>
    <x v="5"/>
    <x v="0"/>
  </r>
  <r>
    <s v="LINE 6"/>
    <x v="0"/>
    <n v="49"/>
    <s v="E5-Large C&amp;I"/>
    <n v="2528543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2412490"/>
    <x v="0"/>
    <x v="5"/>
    <x v="1"/>
  </r>
  <r>
    <s v="LINE 6"/>
    <x v="0"/>
    <n v="49"/>
    <s v="G2-Low Income Residential"/>
    <n v="329931"/>
    <x v="1"/>
    <x v="5"/>
    <x v="1"/>
  </r>
  <r>
    <s v="LINE 6"/>
    <x v="0"/>
    <n v="49"/>
    <s v="G3-Small C&amp;I"/>
    <n v="201491"/>
    <x v="2"/>
    <x v="5"/>
    <x v="1"/>
  </r>
  <r>
    <s v="LINE 6"/>
    <x v="0"/>
    <n v="49"/>
    <s v="G4-Medium C&amp;I"/>
    <n v="353440"/>
    <x v="3"/>
    <x v="5"/>
    <x v="1"/>
  </r>
  <r>
    <s v="LINE 6"/>
    <x v="0"/>
    <n v="49"/>
    <s v="G5-Large C&amp;I"/>
    <n v="858406"/>
    <x v="4"/>
    <x v="5"/>
    <x v="1"/>
  </r>
  <r>
    <s v="LINE 6"/>
    <x v="0"/>
    <n v="49"/>
    <s v="G6-OTHER"/>
    <n v="0"/>
    <x v="5"/>
    <x v="5"/>
    <x v="1"/>
  </r>
  <r>
    <s v="LINE 7"/>
    <x v="0"/>
    <n v="49"/>
    <s v="E1-Residential"/>
    <n v="5357437"/>
    <x v="0"/>
    <x v="6"/>
    <x v="0"/>
  </r>
  <r>
    <s v="LINE 7"/>
    <x v="0"/>
    <n v="49"/>
    <s v="E2-Low Income Residential"/>
    <n v="1045499"/>
    <x v="1"/>
    <x v="6"/>
    <x v="0"/>
  </r>
  <r>
    <s v="LINE 7"/>
    <x v="0"/>
    <n v="49"/>
    <s v="E3-Small C&amp;I"/>
    <n v="761726"/>
    <x v="2"/>
    <x v="6"/>
    <x v="0"/>
  </r>
  <r>
    <s v="LINE 7"/>
    <x v="0"/>
    <n v="49"/>
    <s v="E4-Medium C&amp;I"/>
    <n v="748775"/>
    <x v="3"/>
    <x v="6"/>
    <x v="0"/>
  </r>
  <r>
    <s v="LINE 7"/>
    <x v="0"/>
    <n v="49"/>
    <s v="E5-Large C&amp;I"/>
    <n v="806279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3300500"/>
    <x v="0"/>
    <x v="6"/>
    <x v="1"/>
  </r>
  <r>
    <s v="LINE 7"/>
    <x v="0"/>
    <n v="49"/>
    <s v="G2-Low Income Residential"/>
    <n v="573541"/>
    <x v="1"/>
    <x v="6"/>
    <x v="1"/>
  </r>
  <r>
    <s v="LINE 7"/>
    <x v="0"/>
    <n v="49"/>
    <s v="G3-Small C&amp;I"/>
    <n v="222384"/>
    <x v="2"/>
    <x v="6"/>
    <x v="1"/>
  </r>
  <r>
    <s v="LINE 7"/>
    <x v="0"/>
    <n v="49"/>
    <s v="G4-Medium C&amp;I"/>
    <n v="267272"/>
    <x v="3"/>
    <x v="6"/>
    <x v="1"/>
  </r>
  <r>
    <s v="LINE 7"/>
    <x v="0"/>
    <n v="49"/>
    <s v="G5-Large C&amp;I"/>
    <n v="463753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29423017"/>
    <x v="0"/>
    <x v="7"/>
    <x v="0"/>
  </r>
  <r>
    <s v="LINE 8"/>
    <x v="0"/>
    <n v="49"/>
    <s v="E2-Low Income Residential"/>
    <n v="11838454"/>
    <x v="1"/>
    <x v="7"/>
    <x v="0"/>
  </r>
  <r>
    <s v="LINE 8"/>
    <x v="0"/>
    <n v="49"/>
    <s v="E3-Small C&amp;I"/>
    <n v="3261585"/>
    <x v="2"/>
    <x v="7"/>
    <x v="0"/>
  </r>
  <r>
    <s v="LINE 8"/>
    <x v="0"/>
    <n v="49"/>
    <s v="E4-Medium C&amp;I"/>
    <n v="1987669"/>
    <x v="3"/>
    <x v="7"/>
    <x v="0"/>
  </r>
  <r>
    <s v="LINE 8"/>
    <x v="0"/>
    <n v="49"/>
    <s v="E5-Large C&amp;I"/>
    <n v="454747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1409223"/>
    <x v="0"/>
    <x v="7"/>
    <x v="1"/>
  </r>
  <r>
    <s v="LINE 8"/>
    <x v="0"/>
    <n v="49"/>
    <s v="G2-Low Income Residential"/>
    <n v="6169330"/>
    <x v="1"/>
    <x v="7"/>
    <x v="1"/>
  </r>
  <r>
    <s v="LINE 8"/>
    <x v="0"/>
    <n v="49"/>
    <s v="G3-Small C&amp;I"/>
    <n v="1158516"/>
    <x v="2"/>
    <x v="7"/>
    <x v="1"/>
  </r>
  <r>
    <s v="LINE 8"/>
    <x v="0"/>
    <n v="49"/>
    <s v="G4-Medium C&amp;I"/>
    <n v="1076188"/>
    <x v="3"/>
    <x v="7"/>
    <x v="1"/>
  </r>
  <r>
    <s v="LINE 8"/>
    <x v="0"/>
    <n v="49"/>
    <s v="G5-Large C&amp;I"/>
    <n v="575777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43533141"/>
    <x v="0"/>
    <x v="8"/>
    <x v="0"/>
  </r>
  <r>
    <s v="LINE 9"/>
    <x v="0"/>
    <n v="49"/>
    <s v="E2-Low Income Residential"/>
    <n v="14097682"/>
    <x v="1"/>
    <x v="8"/>
    <x v="0"/>
  </r>
  <r>
    <s v="LINE 9"/>
    <x v="0"/>
    <n v="49"/>
    <s v="E3-Small C&amp;I"/>
    <n v="5489806"/>
    <x v="2"/>
    <x v="8"/>
    <x v="0"/>
  </r>
  <r>
    <s v="LINE 9"/>
    <x v="0"/>
    <n v="49"/>
    <s v="E4-Medium C&amp;I"/>
    <n v="4737768"/>
    <x v="3"/>
    <x v="8"/>
    <x v="0"/>
  </r>
  <r>
    <s v="LINE 9"/>
    <x v="0"/>
    <n v="49"/>
    <s v="E5-Large C&amp;I"/>
    <n v="3789569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7122213"/>
    <x v="0"/>
    <x v="8"/>
    <x v="1"/>
  </r>
  <r>
    <s v="LINE 9"/>
    <x v="0"/>
    <n v="49"/>
    <s v="G2-Low Income Residential"/>
    <n v="7072801"/>
    <x v="1"/>
    <x v="8"/>
    <x v="1"/>
  </r>
  <r>
    <s v="LINE 9"/>
    <x v="0"/>
    <n v="49"/>
    <s v="G3-Small C&amp;I"/>
    <n v="1582391"/>
    <x v="2"/>
    <x v="8"/>
    <x v="1"/>
  </r>
  <r>
    <s v="LINE 9"/>
    <x v="0"/>
    <n v="49"/>
    <s v="G4-Medium C&amp;I"/>
    <n v="1696901"/>
    <x v="3"/>
    <x v="8"/>
    <x v="1"/>
  </r>
  <r>
    <s v="LINE 9"/>
    <x v="0"/>
    <n v="49"/>
    <s v="G5-Large C&amp;I"/>
    <n v="1897936"/>
    <x v="4"/>
    <x v="8"/>
    <x v="1"/>
  </r>
  <r>
    <s v="LINE 9"/>
    <x v="0"/>
    <n v="49"/>
    <s v="G6-OTHER"/>
    <n v="0"/>
    <x v="5"/>
    <x v="8"/>
    <x v="1"/>
  </r>
  <r>
    <s v="LINE 15"/>
    <x v="0"/>
    <n v="49"/>
    <s v="E1-Residential"/>
    <n v="6"/>
    <x v="0"/>
    <x v="9"/>
    <x v="0"/>
  </r>
  <r>
    <s v="LINE 15"/>
    <x v="0"/>
    <n v="49"/>
    <s v="E3-Small C&amp;I"/>
    <n v="4"/>
    <x v="2"/>
    <x v="9"/>
    <x v="0"/>
  </r>
  <r>
    <s v="LINE 15"/>
    <x v="0"/>
    <n v="49"/>
    <s v="E4-Medium C&amp;I"/>
    <n v="9"/>
    <x v="3"/>
    <x v="9"/>
    <x v="0"/>
  </r>
  <r>
    <s v="LINE 15"/>
    <x v="0"/>
    <n v="49"/>
    <s v="E5-Large C&amp;I"/>
    <n v="4"/>
    <x v="4"/>
    <x v="9"/>
    <x v="0"/>
  </r>
  <r>
    <s v="LINE 17"/>
    <x v="0"/>
    <n v="49"/>
    <s v="E1-Residential"/>
    <n v="193"/>
    <x v="0"/>
    <x v="10"/>
    <x v="0"/>
  </r>
  <r>
    <s v="LINE 17"/>
    <x v="0"/>
    <n v="49"/>
    <s v="E2-Low Income Residential"/>
    <n v="1534"/>
    <x v="1"/>
    <x v="10"/>
    <x v="0"/>
  </r>
  <r>
    <s v="LINE 17"/>
    <x v="0"/>
    <n v="49"/>
    <s v="G1-Residential"/>
    <n v="98"/>
    <x v="0"/>
    <x v="10"/>
    <x v="1"/>
  </r>
  <r>
    <s v="LINE 17"/>
    <x v="0"/>
    <n v="49"/>
    <s v="G2-Low Income Residential"/>
    <n v="652"/>
    <x v="1"/>
    <x v="10"/>
    <x v="1"/>
  </r>
  <r>
    <s v="LINE 19"/>
    <x v="0"/>
    <n v="49"/>
    <s v="E1-Residential"/>
    <n v="5477"/>
    <x v="0"/>
    <x v="11"/>
    <x v="0"/>
  </r>
  <r>
    <s v="LINE 19"/>
    <x v="0"/>
    <n v="49"/>
    <s v="E2-Low Income Residential"/>
    <n v="1742"/>
    <x v="1"/>
    <x v="11"/>
    <x v="0"/>
  </r>
  <r>
    <s v="LINE 19"/>
    <x v="0"/>
    <n v="49"/>
    <s v="E3-Small C&amp;I"/>
    <n v="299"/>
    <x v="2"/>
    <x v="11"/>
    <x v="0"/>
  </r>
  <r>
    <s v="LINE 19"/>
    <x v="0"/>
    <n v="49"/>
    <s v="E4-Medium C&amp;I"/>
    <n v="62"/>
    <x v="3"/>
    <x v="11"/>
    <x v="0"/>
  </r>
  <r>
    <s v="LINE 19"/>
    <x v="0"/>
    <n v="49"/>
    <s v="E5-Large C&amp;I"/>
    <n v="4"/>
    <x v="4"/>
    <x v="11"/>
    <x v="0"/>
  </r>
  <r>
    <s v="LINE 19"/>
    <x v="0"/>
    <n v="49"/>
    <s v="G1-Residential"/>
    <n v="3412"/>
    <x v="0"/>
    <x v="11"/>
    <x v="1"/>
  </r>
  <r>
    <s v="LINE 19"/>
    <x v="0"/>
    <n v="49"/>
    <s v="G2-Low Income Residential"/>
    <n v="723"/>
    <x v="1"/>
    <x v="11"/>
    <x v="1"/>
  </r>
  <r>
    <s v="LINE 19"/>
    <x v="0"/>
    <n v="49"/>
    <s v="G3-Small C&amp;I"/>
    <n v="126"/>
    <x v="2"/>
    <x v="11"/>
    <x v="1"/>
  </r>
  <r>
    <s v="LINE 19"/>
    <x v="0"/>
    <n v="49"/>
    <s v="G4-Medium C&amp;I"/>
    <n v="33"/>
    <x v="3"/>
    <x v="11"/>
    <x v="1"/>
  </r>
  <r>
    <s v="LINE 19"/>
    <x v="0"/>
    <n v="49"/>
    <s v="G5-Large C&amp;I"/>
    <n v="7"/>
    <x v="4"/>
    <x v="11"/>
    <x v="1"/>
  </r>
  <r>
    <s v="LINE 20"/>
    <x v="0"/>
    <n v="49"/>
    <s v="E1-Residential"/>
    <n v="50130186"/>
    <x v="0"/>
    <x v="12"/>
    <x v="0"/>
  </r>
  <r>
    <s v="LINE 20"/>
    <x v="0"/>
    <n v="49"/>
    <s v="E2-Low Income Residential"/>
    <n v="3017630"/>
    <x v="1"/>
    <x v="12"/>
    <x v="0"/>
  </r>
  <r>
    <s v="LINE 20"/>
    <x v="0"/>
    <n v="49"/>
    <s v="E3-Small C&amp;I"/>
    <n v="7991086"/>
    <x v="2"/>
    <x v="12"/>
    <x v="0"/>
  </r>
  <r>
    <s v="LINE 20"/>
    <x v="0"/>
    <n v="49"/>
    <s v="E4-Medium C&amp;I"/>
    <n v="12768487"/>
    <x v="3"/>
    <x v="12"/>
    <x v="0"/>
  </r>
  <r>
    <s v="LINE 20"/>
    <x v="0"/>
    <n v="49"/>
    <s v="E5-Large C&amp;I"/>
    <n v="16337324"/>
    <x v="4"/>
    <x v="12"/>
    <x v="0"/>
  </r>
  <r>
    <s v="LINE 20"/>
    <x v="0"/>
    <n v="49"/>
    <s v="E6-OTHER"/>
    <n v="8787"/>
    <x v="5"/>
    <x v="12"/>
    <x v="0"/>
  </r>
  <r>
    <s v="LINE 20"/>
    <x v="0"/>
    <n v="49"/>
    <s v="G1-Residential"/>
    <n v="6998390"/>
    <x v="0"/>
    <x v="12"/>
    <x v="1"/>
  </r>
  <r>
    <s v="LINE 20"/>
    <x v="0"/>
    <n v="49"/>
    <s v="G2-Low Income Residential"/>
    <n v="365336"/>
    <x v="1"/>
    <x v="12"/>
    <x v="1"/>
  </r>
  <r>
    <s v="LINE 20"/>
    <x v="0"/>
    <n v="49"/>
    <s v="G3-Small C&amp;I"/>
    <n v="684502"/>
    <x v="2"/>
    <x v="12"/>
    <x v="1"/>
  </r>
  <r>
    <s v="LINE 20"/>
    <x v="0"/>
    <n v="49"/>
    <s v="G4-Medium C&amp;I"/>
    <n v="1330770"/>
    <x v="3"/>
    <x v="12"/>
    <x v="1"/>
  </r>
  <r>
    <s v="LINE 20"/>
    <x v="0"/>
    <n v="49"/>
    <s v="G5-Large C&amp;I"/>
    <n v="938294"/>
    <x v="4"/>
    <x v="12"/>
    <x v="1"/>
  </r>
  <r>
    <s v="LINE 20"/>
    <x v="0"/>
    <n v="49"/>
    <s v="G6-OTHER"/>
    <n v="12617"/>
    <x v="5"/>
    <x v="12"/>
    <x v="1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  <r>
    <m/>
    <x v="1"/>
    <m/>
    <m/>
    <m/>
    <x v="6"/>
    <x v="13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64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16"/>
    <x v="13"/>
    <m/>
    <x v="1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93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1"/>
    <m/>
    <x v="2"/>
    <x v="12"/>
    <m/>
    <x v="5"/>
    <m/>
    <m/>
    <m/>
    <m/>
    <m/>
    <m/>
    <m/>
    <m/>
    <m/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78" firstHeaderRow="1" firstDataRow="3" firstDataCol="1"/>
  <pivotFields count="8">
    <pivotField showAll="0" defaultSubtotal="0"/>
    <pivotField axis="axisCol" showAll="0" defaultSubtotal="0">
      <items count="14">
        <item x="1"/>
        <item m="1" x="10"/>
        <item m="1" x="13"/>
        <item m="1" x="12"/>
        <item m="1" x="11"/>
        <item m="1" x="7"/>
        <item m="1" x="5"/>
        <item m="1" x="3"/>
        <item m="1" x="2"/>
        <item m="1" x="9"/>
        <item m="1" x="8"/>
        <item m="1" x="6"/>
        <item m="1" x="4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3"/>
        <item m="1" x="14"/>
        <item m="1" x="15"/>
        <item x="9"/>
        <item x="11"/>
        <item x="10"/>
        <item x="12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74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13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D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8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1">
        <item h="1" m="1" x="18"/>
        <item h="1" m="1" x="19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19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5" x14ac:dyDescent="0.25"/>
  <cols>
    <col min="1" max="1" width="18.140625" style="194" customWidth="1"/>
    <col min="2" max="2" width="94.85546875" style="187" customWidth="1"/>
    <col min="4" max="6" width="17.7109375" customWidth="1"/>
  </cols>
  <sheetData>
    <row r="1" spans="1:6" ht="15.75" thickBot="1" x14ac:dyDescent="0.3"/>
    <row r="2" spans="1:6" ht="15.75" thickBot="1" x14ac:dyDescent="0.3">
      <c r="A2" s="278" t="s">
        <v>165</v>
      </c>
      <c r="B2" s="279"/>
    </row>
    <row r="3" spans="1:6" ht="30" x14ac:dyDescent="0.25">
      <c r="A3" s="195" t="s">
        <v>64</v>
      </c>
      <c r="B3" s="192" t="s">
        <v>68</v>
      </c>
    </row>
    <row r="4" spans="1:6" ht="30" x14ac:dyDescent="0.25">
      <c r="A4" s="195" t="s">
        <v>65</v>
      </c>
      <c r="B4" s="192" t="s">
        <v>69</v>
      </c>
    </row>
    <row r="5" spans="1:6" x14ac:dyDescent="0.25">
      <c r="A5" s="195" t="s">
        <v>66</v>
      </c>
      <c r="B5" s="192" t="s">
        <v>70</v>
      </c>
    </row>
    <row r="6" spans="1:6" x14ac:dyDescent="0.25">
      <c r="A6" s="195" t="s">
        <v>67</v>
      </c>
      <c r="B6" s="192" t="s">
        <v>71</v>
      </c>
    </row>
    <row r="7" spans="1:6" x14ac:dyDescent="0.25">
      <c r="A7" s="195" t="s">
        <v>73</v>
      </c>
      <c r="B7" s="192" t="s">
        <v>72</v>
      </c>
    </row>
    <row r="8" spans="1:6" x14ac:dyDescent="0.25">
      <c r="A8" s="193"/>
    </row>
    <row r="9" spans="1:6" x14ac:dyDescent="0.25">
      <c r="A9" s="193"/>
    </row>
    <row r="10" spans="1:6" ht="15.75" thickBot="1" x14ac:dyDescent="0.3">
      <c r="A10" s="193"/>
    </row>
    <row r="11" spans="1:6" ht="15.75" thickBot="1" x14ac:dyDescent="0.3">
      <c r="A11" s="278" t="s">
        <v>188</v>
      </c>
      <c r="B11" s="279"/>
      <c r="D11" s="280" t="s">
        <v>189</v>
      </c>
      <c r="E11" s="281"/>
      <c r="F11" s="282"/>
    </row>
    <row r="12" spans="1:6" ht="30" x14ac:dyDescent="0.25">
      <c r="A12" s="193" t="s">
        <v>74</v>
      </c>
      <c r="B12" s="187" t="s">
        <v>174</v>
      </c>
      <c r="D12" s="199" t="s">
        <v>75</v>
      </c>
      <c r="E12" s="199" t="s">
        <v>76</v>
      </c>
      <c r="F12" s="199" t="s">
        <v>77</v>
      </c>
    </row>
    <row r="13" spans="1:6" x14ac:dyDescent="0.25">
      <c r="A13" s="193" t="s">
        <v>81</v>
      </c>
      <c r="B13" s="187" t="s">
        <v>175</v>
      </c>
      <c r="D13" s="196">
        <v>43525</v>
      </c>
      <c r="E13" s="197">
        <v>43554</v>
      </c>
      <c r="F13" s="197">
        <v>43554</v>
      </c>
    </row>
    <row r="14" spans="1:6" x14ac:dyDescent="0.25">
      <c r="A14" s="193" t="s">
        <v>82</v>
      </c>
      <c r="B14" s="187" t="s">
        <v>176</v>
      </c>
      <c r="D14" s="196">
        <v>43556</v>
      </c>
      <c r="E14" s="197">
        <v>43582</v>
      </c>
      <c r="F14" s="197">
        <v>43582</v>
      </c>
    </row>
    <row r="15" spans="1:6" x14ac:dyDescent="0.25">
      <c r="A15" s="193" t="s">
        <v>83</v>
      </c>
      <c r="B15" s="187" t="s">
        <v>177</v>
      </c>
      <c r="D15" s="196">
        <v>43586</v>
      </c>
      <c r="E15" s="197">
        <v>43610</v>
      </c>
      <c r="F15" s="197">
        <v>43617</v>
      </c>
    </row>
    <row r="16" spans="1:6" x14ac:dyDescent="0.25">
      <c r="A16" s="193" t="s">
        <v>92</v>
      </c>
      <c r="B16" s="187" t="s">
        <v>178</v>
      </c>
      <c r="D16" s="196">
        <v>43617</v>
      </c>
      <c r="E16" s="197">
        <v>43645</v>
      </c>
      <c r="F16" s="197">
        <v>43645</v>
      </c>
    </row>
    <row r="17" spans="1:6" x14ac:dyDescent="0.25">
      <c r="A17" s="193" t="s">
        <v>93</v>
      </c>
      <c r="B17" s="187" t="s">
        <v>179</v>
      </c>
      <c r="D17" s="196">
        <v>43647</v>
      </c>
      <c r="E17" s="197">
        <v>43673</v>
      </c>
      <c r="F17" s="197">
        <v>43673</v>
      </c>
    </row>
    <row r="18" spans="1:6" x14ac:dyDescent="0.25">
      <c r="A18" s="193" t="s">
        <v>94</v>
      </c>
      <c r="B18" s="187" t="s">
        <v>180</v>
      </c>
      <c r="D18" s="196">
        <v>43678</v>
      </c>
      <c r="E18" s="197">
        <v>43708</v>
      </c>
      <c r="F18" s="197">
        <v>43708</v>
      </c>
    </row>
    <row r="19" spans="1:6" x14ac:dyDescent="0.25">
      <c r="A19" s="193" t="s">
        <v>95</v>
      </c>
      <c r="B19" s="187" t="s">
        <v>181</v>
      </c>
      <c r="D19" s="196">
        <v>43709</v>
      </c>
      <c r="E19" s="197">
        <v>43736</v>
      </c>
      <c r="F19" s="197">
        <v>43736</v>
      </c>
    </row>
    <row r="20" spans="1:6" ht="30" x14ac:dyDescent="0.25">
      <c r="A20" s="193" t="s">
        <v>96</v>
      </c>
      <c r="B20" s="187" t="s">
        <v>182</v>
      </c>
      <c r="D20" s="196">
        <v>43739</v>
      </c>
      <c r="E20" s="197">
        <v>43764</v>
      </c>
      <c r="F20" s="197">
        <v>43764</v>
      </c>
    </row>
    <row r="21" spans="1:6" x14ac:dyDescent="0.25">
      <c r="A21" s="193" t="s">
        <v>97</v>
      </c>
      <c r="B21" s="187" t="s">
        <v>187</v>
      </c>
      <c r="D21" s="196">
        <v>43770</v>
      </c>
      <c r="E21" s="197">
        <v>43799</v>
      </c>
      <c r="F21" s="197">
        <v>43799</v>
      </c>
    </row>
    <row r="22" spans="1:6" ht="30" x14ac:dyDescent="0.25">
      <c r="A22" s="193" t="s">
        <v>98</v>
      </c>
      <c r="B22" s="187" t="s">
        <v>169</v>
      </c>
      <c r="D22" s="196">
        <v>43800</v>
      </c>
      <c r="E22" s="197">
        <v>43820</v>
      </c>
      <c r="F22" s="197">
        <v>43827</v>
      </c>
    </row>
    <row r="23" spans="1:6" x14ac:dyDescent="0.25">
      <c r="A23" s="193" t="s">
        <v>99</v>
      </c>
      <c r="B23" s="187" t="s">
        <v>170</v>
      </c>
      <c r="D23" s="196">
        <v>43831</v>
      </c>
      <c r="E23" s="197">
        <v>43855</v>
      </c>
      <c r="F23" s="197">
        <v>43862</v>
      </c>
    </row>
    <row r="24" spans="1:6" x14ac:dyDescent="0.25">
      <c r="A24" s="193" t="s">
        <v>100</v>
      </c>
      <c r="B24" s="187" t="s">
        <v>186</v>
      </c>
      <c r="D24" s="196">
        <v>43862</v>
      </c>
      <c r="E24" s="197">
        <v>43890</v>
      </c>
      <c r="F24" s="197">
        <v>43890</v>
      </c>
    </row>
    <row r="25" spans="1:6" ht="30" x14ac:dyDescent="0.25">
      <c r="A25" s="193" t="s">
        <v>101</v>
      </c>
      <c r="B25" s="187" t="s">
        <v>171</v>
      </c>
      <c r="D25" s="196">
        <v>43891</v>
      </c>
      <c r="E25" s="197">
        <v>43918</v>
      </c>
      <c r="F25" s="197">
        <v>43918</v>
      </c>
    </row>
    <row r="26" spans="1:6" x14ac:dyDescent="0.25">
      <c r="A26" s="193" t="s">
        <v>102</v>
      </c>
      <c r="B26" s="187" t="s">
        <v>172</v>
      </c>
      <c r="D26" s="196">
        <v>43922</v>
      </c>
      <c r="E26" s="198" t="s">
        <v>86</v>
      </c>
      <c r="F26" s="197">
        <v>43953</v>
      </c>
    </row>
    <row r="27" spans="1:6" x14ac:dyDescent="0.25">
      <c r="A27" s="193" t="s">
        <v>103</v>
      </c>
      <c r="B27" s="187" t="s">
        <v>173</v>
      </c>
      <c r="D27" s="196">
        <v>43952</v>
      </c>
      <c r="E27" s="198" t="s">
        <v>86</v>
      </c>
      <c r="F27" s="197">
        <v>43981</v>
      </c>
    </row>
    <row r="28" spans="1:6" x14ac:dyDescent="0.25">
      <c r="A28" s="193" t="s">
        <v>104</v>
      </c>
      <c r="B28" s="187" t="s">
        <v>183</v>
      </c>
      <c r="D28" s="196">
        <v>43983</v>
      </c>
      <c r="E28" s="198" t="s">
        <v>86</v>
      </c>
      <c r="F28" s="197">
        <v>44009</v>
      </c>
    </row>
    <row r="29" spans="1:6" x14ac:dyDescent="0.25">
      <c r="A29" s="193" t="s">
        <v>105</v>
      </c>
      <c r="B29" s="187" t="s">
        <v>185</v>
      </c>
      <c r="D29" s="196">
        <v>44013</v>
      </c>
      <c r="E29" s="198" t="s">
        <v>86</v>
      </c>
      <c r="F29" s="197">
        <v>44044</v>
      </c>
    </row>
    <row r="30" spans="1:6" x14ac:dyDescent="0.25">
      <c r="A30" s="193" t="s">
        <v>106</v>
      </c>
      <c r="B30" s="187" t="s">
        <v>184</v>
      </c>
      <c r="D30" s="196">
        <v>44044</v>
      </c>
      <c r="E30" s="198" t="s">
        <v>86</v>
      </c>
      <c r="F30" s="197">
        <v>44072</v>
      </c>
    </row>
    <row r="31" spans="1:6" x14ac:dyDescent="0.25">
      <c r="D31" s="196">
        <v>44075</v>
      </c>
      <c r="E31" s="198" t="s">
        <v>86</v>
      </c>
      <c r="F31" s="197">
        <v>44100</v>
      </c>
    </row>
    <row r="32" spans="1:6" x14ac:dyDescent="0.25">
      <c r="D32" s="200"/>
      <c r="E32" s="201"/>
      <c r="F32" s="202"/>
    </row>
    <row r="33" spans="1:6" x14ac:dyDescent="0.25">
      <c r="D33" s="200"/>
      <c r="E33" s="201"/>
      <c r="F33" s="202"/>
    </row>
    <row r="34" spans="1:6" ht="15.75" thickBot="1" x14ac:dyDescent="0.3"/>
    <row r="35" spans="1:6" ht="15.75" thickBot="1" x14ac:dyDescent="0.3">
      <c r="A35" s="278" t="s">
        <v>164</v>
      </c>
      <c r="B35" s="279"/>
    </row>
    <row r="36" spans="1:6" x14ac:dyDescent="0.25">
      <c r="A36" s="193" t="s">
        <v>90</v>
      </c>
      <c r="B36" s="187" t="s">
        <v>91</v>
      </c>
    </row>
    <row r="37" spans="1:6" x14ac:dyDescent="0.25">
      <c r="A37" s="193" t="s">
        <v>87</v>
      </c>
      <c r="B37" s="187" t="s">
        <v>88</v>
      </c>
    </row>
    <row r="38" spans="1:6" x14ac:dyDescent="0.25">
      <c r="A38" s="193"/>
      <c r="B38" s="187" t="s">
        <v>89</v>
      </c>
    </row>
    <row r="39" spans="1:6" x14ac:dyDescent="0.25">
      <c r="A39" s="193" t="s">
        <v>109</v>
      </c>
      <c r="B39" s="187" t="s">
        <v>110</v>
      </c>
    </row>
    <row r="40" spans="1:6" x14ac:dyDescent="0.25">
      <c r="A40" s="193"/>
      <c r="B40" s="187" t="s">
        <v>111</v>
      </c>
    </row>
    <row r="41" spans="1:6" x14ac:dyDescent="0.25">
      <c r="A41" s="193" t="s">
        <v>108</v>
      </c>
      <c r="B41" s="187" t="s">
        <v>112</v>
      </c>
    </row>
    <row r="42" spans="1:6" x14ac:dyDescent="0.25">
      <c r="A42" s="193"/>
      <c r="B42" s="187" t="s">
        <v>113</v>
      </c>
    </row>
    <row r="43" spans="1:6" ht="30" x14ac:dyDescent="0.25">
      <c r="A43" s="193" t="s">
        <v>107</v>
      </c>
      <c r="B43" s="187" t="s">
        <v>114</v>
      </c>
    </row>
    <row r="44" spans="1:6" ht="30" x14ac:dyDescent="0.25">
      <c r="A44" s="193"/>
      <c r="B44" s="187" t="s">
        <v>115</v>
      </c>
    </row>
    <row r="45" spans="1:6" x14ac:dyDescent="0.25">
      <c r="A45" s="193"/>
    </row>
    <row r="46" spans="1:6" x14ac:dyDescent="0.25">
      <c r="A46" s="193"/>
    </row>
    <row r="47" spans="1:6" x14ac:dyDescent="0.25">
      <c r="A47" s="193"/>
    </row>
    <row r="48" spans="1:6" ht="30" x14ac:dyDescent="0.25">
      <c r="A48" s="193" t="s">
        <v>162</v>
      </c>
      <c r="B48" s="187" t="s">
        <v>163</v>
      </c>
      <c r="D48" s="270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I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4" sqref="C4:I4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16384" width="9.140625" style="2"/>
  </cols>
  <sheetData>
    <row r="1" spans="1:35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5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</row>
    <row r="3" spans="1:35" ht="27.6" customHeight="1" x14ac:dyDescent="0.35">
      <c r="B3" s="273" t="s">
        <v>578</v>
      </c>
      <c r="C3" s="286" t="s">
        <v>579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</row>
    <row r="4" spans="1:35" ht="27.6" customHeight="1" x14ac:dyDescent="0.35">
      <c r="B4" s="273" t="s">
        <v>0</v>
      </c>
      <c r="C4" s="285">
        <v>44044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</row>
    <row r="5" spans="1:35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</row>
    <row r="6" spans="1:35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</row>
    <row r="7" spans="1:35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</row>
    <row r="8" spans="1:35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v>44044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</row>
    <row r="9" spans="1:35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</row>
    <row r="10" spans="1:35" s="68" customFormat="1" x14ac:dyDescent="0.25">
      <c r="A10" s="176"/>
      <c r="B10" s="69" t="s">
        <v>30</v>
      </c>
      <c r="C10" s="70">
        <f>'NECO-ELECTRIC'!C10+'NECO-GAS'!C10</f>
        <v>625131</v>
      </c>
      <c r="D10" s="71">
        <f>'NECO-ELECTRIC'!D10+'NECO-GAS'!D10</f>
        <v>625274</v>
      </c>
      <c r="E10" s="71">
        <f>'NECO-ELECTRIC'!E10+'NECO-GAS'!E10</f>
        <v>624582</v>
      </c>
      <c r="F10" s="71">
        <f>'NECO-ELECTRIC'!F10+'NECO-GAS'!F10</f>
        <v>624195</v>
      </c>
      <c r="G10" s="71">
        <f>'NECO-ELECTRIC'!G10+'NECO-GAS'!G10</f>
        <v>624379</v>
      </c>
      <c r="H10" s="71">
        <f>'NECO-ELECTRIC'!H10+'NECO-GAS'!H10</f>
        <v>624580</v>
      </c>
      <c r="I10" s="71">
        <f>'NECO-ELECTRIC'!I10+'NECO-GAS'!I10</f>
        <v>625333</v>
      </c>
      <c r="J10" s="71">
        <f>'NECO-ELECTRIC'!J10+'NECO-GAS'!J10</f>
        <v>626158</v>
      </c>
      <c r="K10" s="71">
        <f>'NECO-ELECTRIC'!K10+'NECO-GAS'!K10</f>
        <v>628946</v>
      </c>
      <c r="L10" s="71">
        <f>'NECO-ELECTRIC'!L10+'NECO-GAS'!L10</f>
        <v>631451</v>
      </c>
      <c r="M10" s="71">
        <f>'NECO-ELECTRIC'!M10+'NECO-GAS'!M10</f>
        <v>631298</v>
      </c>
      <c r="N10" s="72">
        <f>'NECO-ELECTRIC'!N10+'NECO-GAS'!N10</f>
        <v>632566</v>
      </c>
      <c r="O10" s="70">
        <f>'NECO-ELECTRIC'!O10+'NECO-GAS'!O10</f>
        <v>633812</v>
      </c>
      <c r="P10" s="71">
        <f>'NECO-ELECTRIC'!P10+'NECO-GAS'!P10</f>
        <v>635406</v>
      </c>
      <c r="Q10" s="71">
        <f>'NECO-ELECTRIC'!Q10+'NECO-GAS'!Q10</f>
        <v>634411</v>
      </c>
      <c r="R10" s="71">
        <f>'NECO-ELECTRIC'!R10+'NECO-GAS'!R10</f>
        <v>634468</v>
      </c>
      <c r="S10" s="71">
        <f>'NECO-ELECTRIC'!S10+'NECO-GAS'!S10</f>
        <v>633525</v>
      </c>
      <c r="T10" s="71">
        <f>'NECO-ELECTRIC'!T10+'NECO-GAS'!T10</f>
        <v>633525</v>
      </c>
      <c r="U10" s="72"/>
      <c r="V10" s="211">
        <f t="shared" ref="V10:Z15" si="0">IF(ISERROR((O10-C10)/C10)=TRUE,0,(O10-C10)/C10)</f>
        <v>1.3886689349912258E-2</v>
      </c>
      <c r="W10" s="211">
        <f t="shared" si="0"/>
        <v>1.6204096124259125E-2</v>
      </c>
      <c r="X10" s="211">
        <f t="shared" si="0"/>
        <v>1.5736924855343254E-2</v>
      </c>
      <c r="Y10" s="211">
        <f t="shared" si="0"/>
        <v>1.6457997901296869E-2</v>
      </c>
      <c r="Z10" s="211">
        <f t="shared" si="0"/>
        <v>1.4648154406218018E-2</v>
      </c>
      <c r="AA10" s="236"/>
      <c r="AB10" s="237"/>
      <c r="AC10" s="73">
        <f>O10-C10</f>
        <v>8681</v>
      </c>
      <c r="AD10" s="74">
        <f t="shared" ref="AD10:AG14" si="1">P10-D10</f>
        <v>10132</v>
      </c>
      <c r="AE10" s="75">
        <f t="shared" si="1"/>
        <v>9829</v>
      </c>
      <c r="AF10" s="75">
        <f t="shared" si="1"/>
        <v>10273</v>
      </c>
      <c r="AG10" s="75">
        <f t="shared" si="1"/>
        <v>9146</v>
      </c>
      <c r="AH10" s="75"/>
      <c r="AI10" s="76"/>
    </row>
    <row r="11" spans="1:35" s="68" customFormat="1" x14ac:dyDescent="0.25">
      <c r="A11" s="176"/>
      <c r="B11" s="69" t="s">
        <v>31</v>
      </c>
      <c r="C11" s="70">
        <f>'NECO-ELECTRIC'!C11+'NECO-GAS'!C11</f>
        <v>54078</v>
      </c>
      <c r="D11" s="71">
        <f>'NECO-ELECTRIC'!D11+'NECO-GAS'!D11</f>
        <v>54056</v>
      </c>
      <c r="E11" s="71">
        <f>'NECO-ELECTRIC'!E11+'NECO-GAS'!E11</f>
        <v>54058</v>
      </c>
      <c r="F11" s="71">
        <f>'NECO-ELECTRIC'!F11+'NECO-GAS'!F11</f>
        <v>53983</v>
      </c>
      <c r="G11" s="71">
        <f>'NECO-ELECTRIC'!G11+'NECO-GAS'!G11</f>
        <v>53965</v>
      </c>
      <c r="H11" s="71">
        <f>'NECO-ELECTRIC'!H11+'NECO-GAS'!H11</f>
        <v>53957</v>
      </c>
      <c r="I11" s="71">
        <f>'NECO-ELECTRIC'!I11+'NECO-GAS'!I11</f>
        <v>53961</v>
      </c>
      <c r="J11" s="71">
        <f>'NECO-ELECTRIC'!J11+'NECO-GAS'!J11</f>
        <v>54079</v>
      </c>
      <c r="K11" s="71">
        <f>'NECO-ELECTRIC'!K11+'NECO-GAS'!K11</f>
        <v>54330</v>
      </c>
      <c r="L11" s="71">
        <f>'NECO-ELECTRIC'!L11+'NECO-GAS'!L11</f>
        <v>54480</v>
      </c>
      <c r="M11" s="71">
        <f>'NECO-ELECTRIC'!M11+'NECO-GAS'!M11</f>
        <v>54485</v>
      </c>
      <c r="N11" s="72">
        <f>'NECO-ELECTRIC'!N11+'NECO-GAS'!N11</f>
        <v>54544</v>
      </c>
      <c r="O11" s="70">
        <f>'NECO-ELECTRIC'!O11+'NECO-GAS'!O11</f>
        <v>54569</v>
      </c>
      <c r="P11" s="71">
        <f>'NECO-ELECTRIC'!P11+'NECO-GAS'!P11</f>
        <v>54579</v>
      </c>
      <c r="Q11" s="71">
        <f>'NECO-ELECTRIC'!Q11+'NECO-GAS'!Q11</f>
        <v>55330</v>
      </c>
      <c r="R11" s="71">
        <f>'NECO-ELECTRIC'!R11+'NECO-GAS'!R11</f>
        <v>55270</v>
      </c>
      <c r="S11" s="71">
        <f>'NECO-ELECTRIC'!S11+'NECO-GAS'!S11</f>
        <v>55948</v>
      </c>
      <c r="T11" s="71">
        <f>'NECO-ELECTRIC'!T11+'NECO-GAS'!T11</f>
        <v>55948</v>
      </c>
      <c r="U11" s="72"/>
      <c r="V11" s="211">
        <f t="shared" si="0"/>
        <v>9.0794777913384365E-3</v>
      </c>
      <c r="W11" s="211">
        <f t="shared" si="0"/>
        <v>9.6751516945389974E-3</v>
      </c>
      <c r="X11" s="211">
        <f t="shared" si="0"/>
        <v>2.3530282289392874E-2</v>
      </c>
      <c r="Y11" s="211">
        <f t="shared" si="0"/>
        <v>2.3840838782579702E-2</v>
      </c>
      <c r="Z11" s="211">
        <f t="shared" si="0"/>
        <v>3.6746039099416289E-2</v>
      </c>
      <c r="AA11" s="236"/>
      <c r="AB11" s="237"/>
      <c r="AC11" s="73">
        <f t="shared" ref="AC11:AC14" si="2">O11-C11</f>
        <v>491</v>
      </c>
      <c r="AD11" s="74">
        <f t="shared" si="1"/>
        <v>523</v>
      </c>
      <c r="AE11" s="75">
        <f t="shared" si="1"/>
        <v>1272</v>
      </c>
      <c r="AF11" s="75">
        <f t="shared" si="1"/>
        <v>1287</v>
      </c>
      <c r="AG11" s="75">
        <f t="shared" si="1"/>
        <v>1983</v>
      </c>
      <c r="AH11" s="75"/>
      <c r="AI11" s="76"/>
    </row>
    <row r="12" spans="1:35" s="68" customFormat="1" x14ac:dyDescent="0.25">
      <c r="A12" s="176"/>
      <c r="B12" s="69" t="s">
        <v>32</v>
      </c>
      <c r="C12" s="70">
        <f>'NECO-ELECTRIC'!C12+'NECO-GAS'!C12</f>
        <v>69629</v>
      </c>
      <c r="D12" s="71">
        <f>'NECO-ELECTRIC'!D12+'NECO-GAS'!D12</f>
        <v>69667</v>
      </c>
      <c r="E12" s="71">
        <f>'NECO-ELECTRIC'!E12+'NECO-GAS'!E12</f>
        <v>69682</v>
      </c>
      <c r="F12" s="71">
        <f>'NECO-ELECTRIC'!F12+'NECO-GAS'!F12</f>
        <v>69753</v>
      </c>
      <c r="G12" s="71">
        <f>'NECO-ELECTRIC'!G12+'NECO-GAS'!G12</f>
        <v>69787</v>
      </c>
      <c r="H12" s="71">
        <f>'NECO-ELECTRIC'!H12+'NECO-GAS'!H12</f>
        <v>69882</v>
      </c>
      <c r="I12" s="71">
        <f>'NECO-ELECTRIC'!I12+'NECO-GAS'!I12</f>
        <v>70021</v>
      </c>
      <c r="J12" s="71">
        <f>'NECO-ELECTRIC'!J12+'NECO-GAS'!J12</f>
        <v>70182</v>
      </c>
      <c r="K12" s="71">
        <f>'NECO-ELECTRIC'!K12+'NECO-GAS'!K12</f>
        <v>70718</v>
      </c>
      <c r="L12" s="71">
        <f>'NECO-ELECTRIC'!L12+'NECO-GAS'!L12</f>
        <v>71096</v>
      </c>
      <c r="M12" s="71">
        <f>'NECO-ELECTRIC'!M12+'NECO-GAS'!M12</f>
        <v>71174</v>
      </c>
      <c r="N12" s="72">
        <f>'NECO-ELECTRIC'!N12+'NECO-GAS'!N12</f>
        <v>71457</v>
      </c>
      <c r="O12" s="70">
        <f>'NECO-ELECTRIC'!O12+'NECO-GAS'!O12</f>
        <v>71624</v>
      </c>
      <c r="P12" s="71">
        <f>'NECO-ELECTRIC'!P12+'NECO-GAS'!P12</f>
        <v>71858</v>
      </c>
      <c r="Q12" s="71">
        <f>'NECO-ELECTRIC'!Q12+'NECO-GAS'!Q12</f>
        <v>71815</v>
      </c>
      <c r="R12" s="71">
        <f>'NECO-ELECTRIC'!R12+'NECO-GAS'!R12</f>
        <v>71749</v>
      </c>
      <c r="S12" s="71">
        <f>'NECO-ELECTRIC'!S12+'NECO-GAS'!S12</f>
        <v>71765</v>
      </c>
      <c r="T12" s="71">
        <f>'NECO-ELECTRIC'!T12+'NECO-GAS'!T12</f>
        <v>71765</v>
      </c>
      <c r="U12" s="72"/>
      <c r="V12" s="211">
        <f t="shared" si="0"/>
        <v>2.8651854830602192E-2</v>
      </c>
      <c r="W12" s="211">
        <f t="shared" si="0"/>
        <v>3.1449610288945988E-2</v>
      </c>
      <c r="X12" s="211">
        <f t="shared" si="0"/>
        <v>3.0610487643867857E-2</v>
      </c>
      <c r="Y12" s="211">
        <f t="shared" si="0"/>
        <v>2.8615256691468468E-2</v>
      </c>
      <c r="Z12" s="211">
        <f t="shared" si="0"/>
        <v>2.8343387736971069E-2</v>
      </c>
      <c r="AA12" s="236"/>
      <c r="AB12" s="237"/>
      <c r="AC12" s="73">
        <f t="shared" si="2"/>
        <v>1995</v>
      </c>
      <c r="AD12" s="74">
        <f t="shared" si="1"/>
        <v>2191</v>
      </c>
      <c r="AE12" s="75">
        <f t="shared" si="1"/>
        <v>2133</v>
      </c>
      <c r="AF12" s="75">
        <f t="shared" si="1"/>
        <v>1996</v>
      </c>
      <c r="AG12" s="75">
        <f t="shared" si="1"/>
        <v>1978</v>
      </c>
      <c r="AH12" s="75"/>
      <c r="AI12" s="76"/>
    </row>
    <row r="13" spans="1:35" s="68" customFormat="1" x14ac:dyDescent="0.25">
      <c r="A13" s="176"/>
      <c r="B13" s="69" t="s">
        <v>33</v>
      </c>
      <c r="C13" s="70">
        <f>'NECO-ELECTRIC'!C13+'NECO-GAS'!C13</f>
        <v>13174</v>
      </c>
      <c r="D13" s="71">
        <f>'NECO-ELECTRIC'!D13+'NECO-GAS'!D13</f>
        <v>13182</v>
      </c>
      <c r="E13" s="71">
        <f>'NECO-ELECTRIC'!E13+'NECO-GAS'!E13</f>
        <v>13181</v>
      </c>
      <c r="F13" s="71">
        <f>'NECO-ELECTRIC'!F13+'NECO-GAS'!F13</f>
        <v>13195</v>
      </c>
      <c r="G13" s="71">
        <f>'NECO-ELECTRIC'!G13+'NECO-GAS'!G13</f>
        <v>13210</v>
      </c>
      <c r="H13" s="71">
        <f>'NECO-ELECTRIC'!H13+'NECO-GAS'!H13</f>
        <v>13212</v>
      </c>
      <c r="I13" s="71">
        <f>'NECO-ELECTRIC'!I13+'NECO-GAS'!I13</f>
        <v>13236</v>
      </c>
      <c r="J13" s="71">
        <f>'NECO-ELECTRIC'!J13+'NECO-GAS'!J13</f>
        <v>13250</v>
      </c>
      <c r="K13" s="71">
        <f>'NECO-ELECTRIC'!K13+'NECO-GAS'!K13</f>
        <v>13294</v>
      </c>
      <c r="L13" s="71">
        <f>'NECO-ELECTRIC'!L13+'NECO-GAS'!L13</f>
        <v>13331</v>
      </c>
      <c r="M13" s="71">
        <f>'NECO-ELECTRIC'!M13+'NECO-GAS'!M13</f>
        <v>13335</v>
      </c>
      <c r="N13" s="72">
        <f>'NECO-ELECTRIC'!N13+'NECO-GAS'!N13</f>
        <v>13367</v>
      </c>
      <c r="O13" s="70">
        <f>'NECO-ELECTRIC'!O13+'NECO-GAS'!O13</f>
        <v>13374</v>
      </c>
      <c r="P13" s="71">
        <f>'NECO-ELECTRIC'!P13+'NECO-GAS'!P13</f>
        <v>13390</v>
      </c>
      <c r="Q13" s="71">
        <f>'NECO-ELECTRIC'!Q13+'NECO-GAS'!Q13</f>
        <v>13389</v>
      </c>
      <c r="R13" s="71">
        <f>'NECO-ELECTRIC'!R13+'NECO-GAS'!R13</f>
        <v>13373</v>
      </c>
      <c r="S13" s="71">
        <f>'NECO-ELECTRIC'!S13+'NECO-GAS'!S13</f>
        <v>13375</v>
      </c>
      <c r="T13" s="71">
        <f>'NECO-ELECTRIC'!T13+'NECO-GAS'!T13</f>
        <v>13375</v>
      </c>
      <c r="U13" s="72"/>
      <c r="V13" s="211">
        <f t="shared" si="0"/>
        <v>1.5181417944436011E-2</v>
      </c>
      <c r="W13" s="211">
        <f t="shared" si="0"/>
        <v>1.5779092702169626E-2</v>
      </c>
      <c r="X13" s="211">
        <f t="shared" si="0"/>
        <v>1.5780289811091724E-2</v>
      </c>
      <c r="Y13" s="211">
        <f t="shared" si="0"/>
        <v>1.3489958317544525E-2</v>
      </c>
      <c r="Z13" s="211">
        <f t="shared" si="0"/>
        <v>1.2490537471612415E-2</v>
      </c>
      <c r="AA13" s="236"/>
      <c r="AB13" s="237"/>
      <c r="AC13" s="73">
        <f t="shared" si="2"/>
        <v>200</v>
      </c>
      <c r="AD13" s="74">
        <f t="shared" si="1"/>
        <v>208</v>
      </c>
      <c r="AE13" s="75">
        <f t="shared" si="1"/>
        <v>208</v>
      </c>
      <c r="AF13" s="75">
        <f t="shared" si="1"/>
        <v>178</v>
      </c>
      <c r="AG13" s="75">
        <f t="shared" si="1"/>
        <v>165</v>
      </c>
      <c r="AH13" s="75"/>
      <c r="AI13" s="76"/>
    </row>
    <row r="14" spans="1:35" s="68" customFormat="1" x14ac:dyDescent="0.25">
      <c r="A14" s="176"/>
      <c r="B14" s="69" t="s">
        <v>34</v>
      </c>
      <c r="C14" s="70">
        <f>'NECO-ELECTRIC'!C14+'NECO-GAS'!C14</f>
        <v>1816</v>
      </c>
      <c r="D14" s="71">
        <f>'NECO-ELECTRIC'!D14+'NECO-GAS'!D14</f>
        <v>1816</v>
      </c>
      <c r="E14" s="71">
        <f>'NECO-ELECTRIC'!E14+'NECO-GAS'!E14</f>
        <v>1815</v>
      </c>
      <c r="F14" s="71">
        <f>'NECO-ELECTRIC'!F14+'NECO-GAS'!F14</f>
        <v>1814</v>
      </c>
      <c r="G14" s="71">
        <f>'NECO-ELECTRIC'!G14+'NECO-GAS'!G14</f>
        <v>1814</v>
      </c>
      <c r="H14" s="71">
        <f>'NECO-ELECTRIC'!H14+'NECO-GAS'!H14</f>
        <v>1815</v>
      </c>
      <c r="I14" s="71">
        <f>'NECO-ELECTRIC'!I14+'NECO-GAS'!I14</f>
        <v>1818</v>
      </c>
      <c r="J14" s="71">
        <f>'NECO-ELECTRIC'!J14+'NECO-GAS'!J14</f>
        <v>1822</v>
      </c>
      <c r="K14" s="71">
        <f>'NECO-ELECTRIC'!K14+'NECO-GAS'!K14</f>
        <v>1829</v>
      </c>
      <c r="L14" s="71">
        <f>'NECO-ELECTRIC'!L14+'NECO-GAS'!L14</f>
        <v>1833</v>
      </c>
      <c r="M14" s="71">
        <f>'NECO-ELECTRIC'!M14+'NECO-GAS'!M14</f>
        <v>1834</v>
      </c>
      <c r="N14" s="72">
        <f>'NECO-ELECTRIC'!N14+'NECO-GAS'!N14</f>
        <v>1836</v>
      </c>
      <c r="O14" s="70">
        <f>'NECO-ELECTRIC'!O14+'NECO-GAS'!O14</f>
        <v>1838</v>
      </c>
      <c r="P14" s="71">
        <f>'NECO-ELECTRIC'!P14+'NECO-GAS'!P14</f>
        <v>1840</v>
      </c>
      <c r="Q14" s="71">
        <f>'NECO-ELECTRIC'!Q14+'NECO-GAS'!Q14</f>
        <v>1836</v>
      </c>
      <c r="R14" s="71">
        <f>'NECO-ELECTRIC'!R14+'NECO-GAS'!R14</f>
        <v>1834</v>
      </c>
      <c r="S14" s="71">
        <f>'NECO-ELECTRIC'!S14+'NECO-GAS'!S14</f>
        <v>1829</v>
      </c>
      <c r="T14" s="71">
        <f>'NECO-ELECTRIC'!T14+'NECO-GAS'!T14</f>
        <v>1829</v>
      </c>
      <c r="U14" s="72"/>
      <c r="V14" s="211">
        <f t="shared" si="0"/>
        <v>1.2114537444933921E-2</v>
      </c>
      <c r="W14" s="211">
        <f t="shared" si="0"/>
        <v>1.3215859030837005E-2</v>
      </c>
      <c r="X14" s="211">
        <f t="shared" si="0"/>
        <v>1.1570247933884297E-2</v>
      </c>
      <c r="Y14" s="211">
        <f t="shared" si="0"/>
        <v>1.1025358324145534E-2</v>
      </c>
      <c r="Z14" s="211">
        <f t="shared" si="0"/>
        <v>8.2690187431091518E-3</v>
      </c>
      <c r="AA14" s="236"/>
      <c r="AB14" s="237"/>
      <c r="AC14" s="73">
        <f t="shared" si="2"/>
        <v>22</v>
      </c>
      <c r="AD14" s="74">
        <f t="shared" si="1"/>
        <v>24</v>
      </c>
      <c r="AE14" s="75">
        <f t="shared" si="1"/>
        <v>21</v>
      </c>
      <c r="AF14" s="75">
        <f t="shared" si="1"/>
        <v>20</v>
      </c>
      <c r="AG14" s="75">
        <f t="shared" si="1"/>
        <v>15</v>
      </c>
      <c r="AH14" s="75"/>
      <c r="AI14" s="76"/>
    </row>
    <row r="15" spans="1:35" s="85" customFormat="1" ht="15.75" thickBot="1" x14ac:dyDescent="0.3">
      <c r="A15" s="177"/>
      <c r="B15" s="77" t="s">
        <v>35</v>
      </c>
      <c r="C15" s="78">
        <f>SUM(C10:C14)</f>
        <v>763828</v>
      </c>
      <c r="D15" s="79">
        <f t="shared" ref="D15:AE15" si="3">SUM(D10:D14)</f>
        <v>763995</v>
      </c>
      <c r="E15" s="79">
        <f t="shared" si="3"/>
        <v>763318</v>
      </c>
      <c r="F15" s="79">
        <f t="shared" si="3"/>
        <v>762940</v>
      </c>
      <c r="G15" s="79">
        <f t="shared" si="3"/>
        <v>763155</v>
      </c>
      <c r="H15" s="79">
        <f t="shared" si="3"/>
        <v>763446</v>
      </c>
      <c r="I15" s="79">
        <f t="shared" si="3"/>
        <v>764369</v>
      </c>
      <c r="J15" s="79">
        <f t="shared" si="3"/>
        <v>765491</v>
      </c>
      <c r="K15" s="79">
        <f t="shared" si="3"/>
        <v>769117</v>
      </c>
      <c r="L15" s="79">
        <f t="shared" si="3"/>
        <v>772191</v>
      </c>
      <c r="M15" s="79">
        <f t="shared" si="3"/>
        <v>772126</v>
      </c>
      <c r="N15" s="80">
        <f t="shared" si="3"/>
        <v>773770</v>
      </c>
      <c r="O15" s="78">
        <f t="shared" si="3"/>
        <v>775217</v>
      </c>
      <c r="P15" s="79">
        <f t="shared" ref="P15:R15" si="4">SUM(P10:P14)</f>
        <v>777073</v>
      </c>
      <c r="Q15" s="79">
        <f t="shared" si="4"/>
        <v>776781</v>
      </c>
      <c r="R15" s="79">
        <f t="shared" si="4"/>
        <v>776694</v>
      </c>
      <c r="S15" s="79">
        <f t="shared" ref="S15:T15" si="5">SUM(S10:S14)</f>
        <v>776442</v>
      </c>
      <c r="T15" s="79">
        <f t="shared" si="5"/>
        <v>776442</v>
      </c>
      <c r="U15" s="80"/>
      <c r="V15" s="214">
        <f t="shared" si="0"/>
        <v>1.4910424860047027E-2</v>
      </c>
      <c r="W15" s="216">
        <f t="shared" si="0"/>
        <v>1.7117913075347352E-2</v>
      </c>
      <c r="X15" s="217">
        <f t="shared" si="0"/>
        <v>1.7637472193764592E-2</v>
      </c>
      <c r="Y15" s="217">
        <f t="shared" si="0"/>
        <v>1.8027629957794847E-2</v>
      </c>
      <c r="Z15" s="217">
        <f t="shared" si="0"/>
        <v>1.741061776441221E-2</v>
      </c>
      <c r="AA15" s="217"/>
      <c r="AB15" s="218"/>
      <c r="AC15" s="81">
        <f t="shared" si="3"/>
        <v>11389</v>
      </c>
      <c r="AD15" s="82">
        <f t="shared" si="3"/>
        <v>13078</v>
      </c>
      <c r="AE15" s="83">
        <f t="shared" si="3"/>
        <v>13463</v>
      </c>
      <c r="AF15" s="83">
        <f t="shared" ref="AF15:AG15" si="6">SUM(AF10:AF14)</f>
        <v>13754</v>
      </c>
      <c r="AG15" s="83">
        <f t="shared" si="6"/>
        <v>13287</v>
      </c>
      <c r="AH15" s="83"/>
      <c r="AI15" s="84"/>
    </row>
    <row r="16" spans="1:35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</row>
    <row r="17" spans="1:35" s="68" customFormat="1" x14ac:dyDescent="0.25">
      <c r="A17" s="176"/>
      <c r="B17" s="69" t="s">
        <v>30</v>
      </c>
      <c r="C17" s="70">
        <f>'NECO-ELECTRIC'!C17+'NECO-GAS'!C17</f>
        <v>100734</v>
      </c>
      <c r="D17" s="71">
        <f>'NECO-ELECTRIC'!D17+'NECO-GAS'!D17</f>
        <v>108379</v>
      </c>
      <c r="E17" s="71">
        <f>'NECO-ELECTRIC'!E17+'NECO-GAS'!E17</f>
        <v>102252</v>
      </c>
      <c r="F17" s="71">
        <f>'NECO-ELECTRIC'!F17+'NECO-GAS'!F17</f>
        <v>99177</v>
      </c>
      <c r="G17" s="71">
        <f>'NECO-ELECTRIC'!G17+'NECO-GAS'!G17</f>
        <v>106144</v>
      </c>
      <c r="H17" s="71">
        <f>'NECO-ELECTRIC'!H17+'NECO-GAS'!H17</f>
        <v>106559</v>
      </c>
      <c r="I17" s="71">
        <f>'NECO-ELECTRIC'!I17+'NECO-GAS'!I17</f>
        <v>110434</v>
      </c>
      <c r="J17" s="71">
        <f>'NECO-ELECTRIC'!J17+'NECO-GAS'!J17</f>
        <v>110647</v>
      </c>
      <c r="K17" s="71">
        <f>'NECO-ELECTRIC'!K17+'NECO-GAS'!K17</f>
        <v>123009</v>
      </c>
      <c r="L17" s="71">
        <f>'NECO-ELECTRIC'!L17+'NECO-GAS'!L17</f>
        <v>116886</v>
      </c>
      <c r="M17" s="71">
        <f>'NECO-ELECTRIC'!M17+'NECO-GAS'!M17</f>
        <v>116414</v>
      </c>
      <c r="N17" s="72">
        <f>'NECO-ELECTRIC'!N17+'NECO-GAS'!N17</f>
        <v>128082</v>
      </c>
      <c r="O17" s="70">
        <f>'NECO-ELECTRIC'!O17+'NECO-GAS'!O17</f>
        <v>135084</v>
      </c>
      <c r="P17" s="71">
        <f>'NECO-ELECTRIC'!P17+'NECO-GAS'!P17</f>
        <v>140317</v>
      </c>
      <c r="Q17" s="71">
        <f>'NECO-ELECTRIC'!Q17+'NECO-GAS'!Q17</f>
        <v>132482</v>
      </c>
      <c r="R17" s="71">
        <f>'NECO-ELECTRIC'!R17+'NECO-GAS'!R17</f>
        <v>135294</v>
      </c>
      <c r="S17" s="71">
        <f>'NECO-ELECTRIC'!S17+'NECO-GAS'!S17</f>
        <v>125973</v>
      </c>
      <c r="T17" s="71">
        <f>'NECO-ELECTRIC'!T17+'NECO-GAS'!T17</f>
        <v>125973</v>
      </c>
      <c r="U17" s="96"/>
      <c r="V17" s="211">
        <f t="shared" ref="V17:Z22" si="7">IF(ISERROR((O17-C17)/C17)=TRUE,0,(O17-C17)/C17)</f>
        <v>0.3409970814223599</v>
      </c>
      <c r="W17" s="211">
        <f t="shared" si="7"/>
        <v>0.29468808533018387</v>
      </c>
      <c r="X17" s="211">
        <f t="shared" si="7"/>
        <v>0.29564213902906544</v>
      </c>
      <c r="Y17" s="211">
        <f t="shared" si="7"/>
        <v>0.36416709519344204</v>
      </c>
      <c r="Z17" s="211">
        <f t="shared" si="7"/>
        <v>0.18681225504974375</v>
      </c>
      <c r="AA17" s="244"/>
      <c r="AB17" s="245"/>
      <c r="AC17" s="97">
        <f t="shared" ref="AC17:AG21" si="8">O17-C17</f>
        <v>34350</v>
      </c>
      <c r="AD17" s="74">
        <f t="shared" si="8"/>
        <v>31938</v>
      </c>
      <c r="AE17" s="75">
        <f t="shared" si="8"/>
        <v>30230</v>
      </c>
      <c r="AF17" s="75">
        <f t="shared" si="8"/>
        <v>36117</v>
      </c>
      <c r="AG17" s="75">
        <f t="shared" si="8"/>
        <v>19829</v>
      </c>
      <c r="AH17" s="98"/>
      <c r="AI17" s="99"/>
    </row>
    <row r="18" spans="1:35" s="68" customFormat="1" x14ac:dyDescent="0.25">
      <c r="A18" s="176"/>
      <c r="B18" s="69" t="s">
        <v>31</v>
      </c>
      <c r="C18" s="70">
        <f>'NECO-ELECTRIC'!C18+'NECO-GAS'!C18</f>
        <v>22859</v>
      </c>
      <c r="D18" s="71">
        <f>'NECO-ELECTRIC'!D18+'NECO-GAS'!D18</f>
        <v>23424</v>
      </c>
      <c r="E18" s="71">
        <f>'NECO-ELECTRIC'!E18+'NECO-GAS'!E18</f>
        <v>21530</v>
      </c>
      <c r="F18" s="71">
        <f>'NECO-ELECTRIC'!F18+'NECO-GAS'!F18</f>
        <v>20069</v>
      </c>
      <c r="G18" s="71">
        <f>'NECO-ELECTRIC'!G18+'NECO-GAS'!G18</f>
        <v>20012</v>
      </c>
      <c r="H18" s="71">
        <f>'NECO-ELECTRIC'!H18+'NECO-GAS'!H18</f>
        <v>20159</v>
      </c>
      <c r="I18" s="71">
        <f>'NECO-ELECTRIC'!I18+'NECO-GAS'!I18</f>
        <v>21174</v>
      </c>
      <c r="J18" s="71">
        <f>'NECO-ELECTRIC'!J18+'NECO-GAS'!J18</f>
        <v>21573</v>
      </c>
      <c r="K18" s="71">
        <f>'NECO-ELECTRIC'!K18+'NECO-GAS'!K18</f>
        <v>22833</v>
      </c>
      <c r="L18" s="71">
        <f>'NECO-ELECTRIC'!L18+'NECO-GAS'!L18</f>
        <v>23365</v>
      </c>
      <c r="M18" s="71">
        <f>'NECO-ELECTRIC'!M18+'NECO-GAS'!M18</f>
        <v>24390</v>
      </c>
      <c r="N18" s="72">
        <f>'NECO-ELECTRIC'!N18+'NECO-GAS'!N18</f>
        <v>22234</v>
      </c>
      <c r="O18" s="70">
        <f>'NECO-ELECTRIC'!O18+'NECO-GAS'!O18</f>
        <v>22088</v>
      </c>
      <c r="P18" s="71">
        <f>'NECO-ELECTRIC'!P18+'NECO-GAS'!P18</f>
        <v>22103</v>
      </c>
      <c r="Q18" s="71">
        <f>'NECO-ELECTRIC'!Q18+'NECO-GAS'!Q18</f>
        <v>20961</v>
      </c>
      <c r="R18" s="71">
        <f>'NECO-ELECTRIC'!R18+'NECO-GAS'!R18</f>
        <v>21139</v>
      </c>
      <c r="S18" s="71">
        <f>'NECO-ELECTRIC'!S18+'NECO-GAS'!S18</f>
        <v>20905</v>
      </c>
      <c r="T18" s="71">
        <f>'NECO-ELECTRIC'!T18+'NECO-GAS'!T18</f>
        <v>20905</v>
      </c>
      <c r="U18" s="96"/>
      <c r="V18" s="211">
        <f t="shared" si="7"/>
        <v>-3.3728509558598366E-2</v>
      </c>
      <c r="W18" s="211">
        <f t="shared" si="7"/>
        <v>-5.6395150273224046E-2</v>
      </c>
      <c r="X18" s="211">
        <f t="shared" si="7"/>
        <v>-2.6428239665582907E-2</v>
      </c>
      <c r="Y18" s="211">
        <f t="shared" si="7"/>
        <v>5.331605959439932E-2</v>
      </c>
      <c r="Z18" s="211">
        <f t="shared" si="7"/>
        <v>4.4623226064361386E-2</v>
      </c>
      <c r="AA18" s="244"/>
      <c r="AB18" s="245"/>
      <c r="AC18" s="97">
        <f t="shared" si="8"/>
        <v>-771</v>
      </c>
      <c r="AD18" s="74">
        <f t="shared" si="8"/>
        <v>-1321</v>
      </c>
      <c r="AE18" s="75">
        <f t="shared" si="8"/>
        <v>-569</v>
      </c>
      <c r="AF18" s="75">
        <f t="shared" si="8"/>
        <v>1070</v>
      </c>
      <c r="AG18" s="75">
        <f t="shared" si="8"/>
        <v>893</v>
      </c>
      <c r="AH18" s="98"/>
      <c r="AI18" s="99"/>
    </row>
    <row r="19" spans="1:35" s="68" customFormat="1" x14ac:dyDescent="0.25">
      <c r="A19" s="176"/>
      <c r="B19" s="69" t="s">
        <v>32</v>
      </c>
      <c r="C19" s="70">
        <f>'NECO-ELECTRIC'!C19+'NECO-GAS'!C19</f>
        <v>10373</v>
      </c>
      <c r="D19" s="71">
        <f>'NECO-ELECTRIC'!D19+'NECO-GAS'!D19</f>
        <v>12631</v>
      </c>
      <c r="E19" s="71">
        <f>'NECO-ELECTRIC'!E19+'NECO-GAS'!E19</f>
        <v>12645</v>
      </c>
      <c r="F19" s="71">
        <f>'NECO-ELECTRIC'!F19+'NECO-GAS'!F19</f>
        <v>9666</v>
      </c>
      <c r="G19" s="71">
        <f>'NECO-ELECTRIC'!G19+'NECO-GAS'!G19</f>
        <v>12315</v>
      </c>
      <c r="H19" s="71">
        <f>'NECO-ELECTRIC'!H19+'NECO-GAS'!H19</f>
        <v>10489</v>
      </c>
      <c r="I19" s="71">
        <f>'NECO-ELECTRIC'!I19+'NECO-GAS'!I19</f>
        <v>12482</v>
      </c>
      <c r="J19" s="71">
        <f>'NECO-ELECTRIC'!J19+'NECO-GAS'!J19</f>
        <v>10404</v>
      </c>
      <c r="K19" s="71">
        <f>'NECO-ELECTRIC'!K19+'NECO-GAS'!K19</f>
        <v>13194</v>
      </c>
      <c r="L19" s="71">
        <f>'NECO-ELECTRIC'!L19+'NECO-GAS'!L19</f>
        <v>12720</v>
      </c>
      <c r="M19" s="71">
        <f>'NECO-ELECTRIC'!M19+'NECO-GAS'!M19</f>
        <v>12206</v>
      </c>
      <c r="N19" s="72">
        <f>'NECO-ELECTRIC'!N19+'NECO-GAS'!N19</f>
        <v>12340</v>
      </c>
      <c r="O19" s="70">
        <f>'NECO-ELECTRIC'!O19+'NECO-GAS'!O19</f>
        <v>15913</v>
      </c>
      <c r="P19" s="71">
        <f>'NECO-ELECTRIC'!P19+'NECO-GAS'!P19</f>
        <v>16646</v>
      </c>
      <c r="Q19" s="71">
        <f>'NECO-ELECTRIC'!Q19+'NECO-GAS'!Q19</f>
        <v>14233</v>
      </c>
      <c r="R19" s="71">
        <f>'NECO-ELECTRIC'!R19+'NECO-GAS'!R19</f>
        <v>13676</v>
      </c>
      <c r="S19" s="71">
        <f>'NECO-ELECTRIC'!S19+'NECO-GAS'!S19</f>
        <v>12795</v>
      </c>
      <c r="T19" s="71">
        <f>'NECO-ELECTRIC'!T19+'NECO-GAS'!T19</f>
        <v>12795</v>
      </c>
      <c r="U19" s="96"/>
      <c r="V19" s="211">
        <f t="shared" si="7"/>
        <v>0.53407885857514703</v>
      </c>
      <c r="W19" s="211">
        <f t="shared" si="7"/>
        <v>0.31786873565038398</v>
      </c>
      <c r="X19" s="211">
        <f t="shared" si="7"/>
        <v>0.12558323448003164</v>
      </c>
      <c r="Y19" s="211">
        <f t="shared" si="7"/>
        <v>0.41485619697910203</v>
      </c>
      <c r="Z19" s="211">
        <f t="shared" si="7"/>
        <v>3.8976857490864797E-2</v>
      </c>
      <c r="AA19" s="244"/>
      <c r="AB19" s="245"/>
      <c r="AC19" s="97">
        <f t="shared" si="8"/>
        <v>5540</v>
      </c>
      <c r="AD19" s="74">
        <f t="shared" si="8"/>
        <v>4015</v>
      </c>
      <c r="AE19" s="75">
        <f t="shared" si="8"/>
        <v>1588</v>
      </c>
      <c r="AF19" s="75">
        <f t="shared" si="8"/>
        <v>4010</v>
      </c>
      <c r="AG19" s="75">
        <f t="shared" si="8"/>
        <v>480</v>
      </c>
      <c r="AH19" s="98"/>
      <c r="AI19" s="99"/>
    </row>
    <row r="20" spans="1:35" s="68" customFormat="1" x14ac:dyDescent="0.25">
      <c r="A20" s="176"/>
      <c r="B20" s="69" t="s">
        <v>33</v>
      </c>
      <c r="C20" s="70">
        <f>'NECO-ELECTRIC'!C20+'NECO-GAS'!C20</f>
        <v>1649</v>
      </c>
      <c r="D20" s="71">
        <f>'NECO-ELECTRIC'!D20+'NECO-GAS'!D20</f>
        <v>2188</v>
      </c>
      <c r="E20" s="71">
        <f>'NECO-ELECTRIC'!E20+'NECO-GAS'!E20</f>
        <v>2006</v>
      </c>
      <c r="F20" s="71">
        <f>'NECO-ELECTRIC'!F20+'NECO-GAS'!F20</f>
        <v>1519</v>
      </c>
      <c r="G20" s="71">
        <f>'NECO-ELECTRIC'!G20+'NECO-GAS'!G20</f>
        <v>1870</v>
      </c>
      <c r="H20" s="71">
        <f>'NECO-ELECTRIC'!H20+'NECO-GAS'!H20</f>
        <v>1613</v>
      </c>
      <c r="I20" s="71">
        <f>'NECO-ELECTRIC'!I20+'NECO-GAS'!I20</f>
        <v>1837</v>
      </c>
      <c r="J20" s="71">
        <f>'NECO-ELECTRIC'!J20+'NECO-GAS'!J20</f>
        <v>1627</v>
      </c>
      <c r="K20" s="71">
        <f>'NECO-ELECTRIC'!K20+'NECO-GAS'!K20</f>
        <v>2080</v>
      </c>
      <c r="L20" s="71">
        <f>'NECO-ELECTRIC'!L20+'NECO-GAS'!L20</f>
        <v>2124</v>
      </c>
      <c r="M20" s="71">
        <f>'NECO-ELECTRIC'!M20+'NECO-GAS'!M20</f>
        <v>1855</v>
      </c>
      <c r="N20" s="72">
        <f>'NECO-ELECTRIC'!N20+'NECO-GAS'!N20</f>
        <v>1929</v>
      </c>
      <c r="O20" s="70">
        <f>'NECO-ELECTRIC'!O20+'NECO-GAS'!O20</f>
        <v>2468</v>
      </c>
      <c r="P20" s="71">
        <f>'NECO-ELECTRIC'!P20+'NECO-GAS'!P20</f>
        <v>3092</v>
      </c>
      <c r="Q20" s="71">
        <f>'NECO-ELECTRIC'!Q20+'NECO-GAS'!Q20</f>
        <v>2244</v>
      </c>
      <c r="R20" s="71">
        <f>'NECO-ELECTRIC'!R20+'NECO-GAS'!R20</f>
        <v>2220</v>
      </c>
      <c r="S20" s="71">
        <f>'NECO-ELECTRIC'!S20+'NECO-GAS'!S20</f>
        <v>2072</v>
      </c>
      <c r="T20" s="71">
        <f>'NECO-ELECTRIC'!T20+'NECO-GAS'!T20</f>
        <v>2072</v>
      </c>
      <c r="U20" s="96"/>
      <c r="V20" s="211">
        <f t="shared" si="7"/>
        <v>0.49666464523953913</v>
      </c>
      <c r="W20" s="211">
        <f t="shared" si="7"/>
        <v>0.41316270566727603</v>
      </c>
      <c r="X20" s="211">
        <f t="shared" si="7"/>
        <v>0.11864406779661017</v>
      </c>
      <c r="Y20" s="211">
        <f t="shared" si="7"/>
        <v>0.46148782093482554</v>
      </c>
      <c r="Z20" s="211">
        <f t="shared" si="7"/>
        <v>0.10802139037433155</v>
      </c>
      <c r="AA20" s="244"/>
      <c r="AB20" s="245"/>
      <c r="AC20" s="97">
        <f t="shared" si="8"/>
        <v>819</v>
      </c>
      <c r="AD20" s="74">
        <f t="shared" si="8"/>
        <v>904</v>
      </c>
      <c r="AE20" s="75">
        <f t="shared" si="8"/>
        <v>238</v>
      </c>
      <c r="AF20" s="75">
        <f t="shared" si="8"/>
        <v>701</v>
      </c>
      <c r="AG20" s="75">
        <f t="shared" si="8"/>
        <v>202</v>
      </c>
      <c r="AH20" s="98"/>
      <c r="AI20" s="99"/>
    </row>
    <row r="21" spans="1:35" s="68" customFormat="1" x14ac:dyDescent="0.25">
      <c r="A21" s="176"/>
      <c r="B21" s="69" t="s">
        <v>34</v>
      </c>
      <c r="C21" s="70">
        <f>'NECO-ELECTRIC'!C21+'NECO-GAS'!C21</f>
        <v>168</v>
      </c>
      <c r="D21" s="71">
        <f>'NECO-ELECTRIC'!D21+'NECO-GAS'!D21</f>
        <v>245</v>
      </c>
      <c r="E21" s="71">
        <f>'NECO-ELECTRIC'!E21+'NECO-GAS'!E21</f>
        <v>232</v>
      </c>
      <c r="F21" s="71">
        <f>'NECO-ELECTRIC'!F21+'NECO-GAS'!F21</f>
        <v>170</v>
      </c>
      <c r="G21" s="71">
        <f>'NECO-ELECTRIC'!G21+'NECO-GAS'!G21</f>
        <v>227</v>
      </c>
      <c r="H21" s="71">
        <f>'NECO-ELECTRIC'!H21+'NECO-GAS'!H21</f>
        <v>177</v>
      </c>
      <c r="I21" s="71">
        <f>'NECO-ELECTRIC'!I21+'NECO-GAS'!I21</f>
        <v>214</v>
      </c>
      <c r="J21" s="71">
        <f>'NECO-ELECTRIC'!J21+'NECO-GAS'!J21</f>
        <v>180</v>
      </c>
      <c r="K21" s="71">
        <f>'NECO-ELECTRIC'!K21+'NECO-GAS'!K21</f>
        <v>218</v>
      </c>
      <c r="L21" s="71">
        <f>'NECO-ELECTRIC'!L21+'NECO-GAS'!L21</f>
        <v>257</v>
      </c>
      <c r="M21" s="71">
        <f>'NECO-ELECTRIC'!M21+'NECO-GAS'!M21</f>
        <v>228</v>
      </c>
      <c r="N21" s="72">
        <f>'NECO-ELECTRIC'!N21+'NECO-GAS'!N21</f>
        <v>196</v>
      </c>
      <c r="O21" s="70">
        <f>'NECO-ELECTRIC'!O21+'NECO-GAS'!O21</f>
        <v>266</v>
      </c>
      <c r="P21" s="71">
        <f>'NECO-ELECTRIC'!P21+'NECO-GAS'!P21</f>
        <v>326</v>
      </c>
      <c r="Q21" s="71">
        <f>'NECO-ELECTRIC'!Q21+'NECO-GAS'!Q21</f>
        <v>241</v>
      </c>
      <c r="R21" s="71">
        <f>'NECO-ELECTRIC'!R21+'NECO-GAS'!R21</f>
        <v>265</v>
      </c>
      <c r="S21" s="71">
        <f>'NECO-ELECTRIC'!S21+'NECO-GAS'!S21</f>
        <v>310</v>
      </c>
      <c r="T21" s="71">
        <f>'NECO-ELECTRIC'!T21+'NECO-GAS'!T21</f>
        <v>310</v>
      </c>
      <c r="U21" s="96"/>
      <c r="V21" s="211">
        <f t="shared" si="7"/>
        <v>0.58333333333333337</v>
      </c>
      <c r="W21" s="211">
        <f t="shared" si="7"/>
        <v>0.33061224489795921</v>
      </c>
      <c r="X21" s="211">
        <f t="shared" si="7"/>
        <v>3.8793103448275863E-2</v>
      </c>
      <c r="Y21" s="211">
        <f t="shared" si="7"/>
        <v>0.55882352941176472</v>
      </c>
      <c r="Z21" s="211">
        <f t="shared" si="7"/>
        <v>0.3656387665198238</v>
      </c>
      <c r="AA21" s="244"/>
      <c r="AB21" s="245"/>
      <c r="AC21" s="97">
        <f t="shared" si="8"/>
        <v>98</v>
      </c>
      <c r="AD21" s="74">
        <f t="shared" si="8"/>
        <v>81</v>
      </c>
      <c r="AE21" s="75">
        <f t="shared" si="8"/>
        <v>9</v>
      </c>
      <c r="AF21" s="75">
        <f t="shared" si="8"/>
        <v>95</v>
      </c>
      <c r="AG21" s="75">
        <f t="shared" si="8"/>
        <v>83</v>
      </c>
      <c r="AH21" s="98"/>
      <c r="AI21" s="99"/>
    </row>
    <row r="22" spans="1:35" s="85" customFormat="1" x14ac:dyDescent="0.25">
      <c r="A22" s="178"/>
      <c r="B22" s="69" t="s">
        <v>35</v>
      </c>
      <c r="C22" s="162">
        <f t="shared" ref="C22:R22" si="9">SUM(C17:C21)</f>
        <v>135783</v>
      </c>
      <c r="D22" s="163">
        <f t="shared" si="9"/>
        <v>146867</v>
      </c>
      <c r="E22" s="163">
        <f t="shared" si="9"/>
        <v>138665</v>
      </c>
      <c r="F22" s="163">
        <f t="shared" si="9"/>
        <v>130601</v>
      </c>
      <c r="G22" s="163">
        <f t="shared" si="9"/>
        <v>140568</v>
      </c>
      <c r="H22" s="163">
        <f t="shared" si="9"/>
        <v>138997</v>
      </c>
      <c r="I22" s="163">
        <f t="shared" si="9"/>
        <v>146141</v>
      </c>
      <c r="J22" s="163">
        <f t="shared" si="9"/>
        <v>144431</v>
      </c>
      <c r="K22" s="163">
        <f t="shared" si="9"/>
        <v>161334</v>
      </c>
      <c r="L22" s="163">
        <f t="shared" si="9"/>
        <v>155352</v>
      </c>
      <c r="M22" s="163">
        <f t="shared" si="9"/>
        <v>155093</v>
      </c>
      <c r="N22" s="164">
        <f t="shared" si="9"/>
        <v>164781</v>
      </c>
      <c r="O22" s="162">
        <f t="shared" si="9"/>
        <v>175819</v>
      </c>
      <c r="P22" s="163">
        <f t="shared" si="9"/>
        <v>182484</v>
      </c>
      <c r="Q22" s="163">
        <f t="shared" si="9"/>
        <v>170161</v>
      </c>
      <c r="R22" s="163">
        <f t="shared" si="9"/>
        <v>172594</v>
      </c>
      <c r="S22" s="163">
        <f t="shared" ref="S22:T22" si="10">SUM(S17:S21)</f>
        <v>162055</v>
      </c>
      <c r="T22" s="163">
        <f t="shared" si="10"/>
        <v>162055</v>
      </c>
      <c r="U22" s="164"/>
      <c r="V22" s="246">
        <f t="shared" si="7"/>
        <v>0.29485281662652907</v>
      </c>
      <c r="W22" s="247">
        <f t="shared" si="7"/>
        <v>0.24251193256483758</v>
      </c>
      <c r="X22" s="248">
        <f t="shared" si="7"/>
        <v>0.22713734540078606</v>
      </c>
      <c r="Y22" s="248">
        <f t="shared" si="7"/>
        <v>0.32153658854066969</v>
      </c>
      <c r="Z22" s="248">
        <f t="shared" si="7"/>
        <v>0.1528584030504809</v>
      </c>
      <c r="AA22" s="248"/>
      <c r="AB22" s="249"/>
      <c r="AC22" s="100">
        <f t="shared" ref="AC22:AE22" si="11">SUM(AC17:AC21)</f>
        <v>40036</v>
      </c>
      <c r="AD22" s="165">
        <f t="shared" si="11"/>
        <v>35617</v>
      </c>
      <c r="AE22" s="166">
        <f t="shared" si="11"/>
        <v>31496</v>
      </c>
      <c r="AF22" s="166">
        <f t="shared" ref="AF22:AG22" si="12">SUM(AF17:AF21)</f>
        <v>41993</v>
      </c>
      <c r="AG22" s="166">
        <f t="shared" si="12"/>
        <v>21487</v>
      </c>
      <c r="AH22" s="166"/>
      <c r="AI22" s="167"/>
    </row>
    <row r="23" spans="1:35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</row>
    <row r="24" spans="1:35" s="68" customFormat="1" x14ac:dyDescent="0.25">
      <c r="A24" s="174"/>
      <c r="B24" s="69" t="s">
        <v>30</v>
      </c>
      <c r="C24" s="70">
        <f>'NECO-ELECTRIC'!C24+'NECO-GAS'!C24</f>
        <v>50764</v>
      </c>
      <c r="D24" s="71">
        <f>'NECO-ELECTRIC'!D24+'NECO-GAS'!D24</f>
        <v>54685</v>
      </c>
      <c r="E24" s="71">
        <f>'NECO-ELECTRIC'!E24+'NECO-GAS'!E24</f>
        <v>46532</v>
      </c>
      <c r="F24" s="71">
        <f>'NECO-ELECTRIC'!F24+'NECO-GAS'!F24</f>
        <v>42717</v>
      </c>
      <c r="G24" s="71">
        <f>'NECO-ELECTRIC'!G24+'NECO-GAS'!G24</f>
        <v>51718</v>
      </c>
      <c r="H24" s="71">
        <f>'NECO-ELECTRIC'!H24+'NECO-GAS'!H24</f>
        <v>51339</v>
      </c>
      <c r="I24" s="71">
        <f>'NECO-ELECTRIC'!I24+'NECO-GAS'!I24</f>
        <v>54239</v>
      </c>
      <c r="J24" s="71">
        <f>'NECO-ELECTRIC'!J24+'NECO-GAS'!J24</f>
        <v>51384</v>
      </c>
      <c r="K24" s="71">
        <f>'NECO-ELECTRIC'!K24+'NECO-GAS'!K24</f>
        <v>57711</v>
      </c>
      <c r="L24" s="71">
        <f>'NECO-ELECTRIC'!L24+'NECO-GAS'!L24</f>
        <v>51536</v>
      </c>
      <c r="M24" s="71">
        <f>'NECO-ELECTRIC'!M24+'NECO-GAS'!M24</f>
        <v>48683</v>
      </c>
      <c r="N24" s="72">
        <f>'NECO-ELECTRIC'!N24+'NECO-GAS'!N24</f>
        <v>61753</v>
      </c>
      <c r="O24" s="70">
        <f>'NECO-ELECTRIC'!O24+'NECO-GAS'!O24</f>
        <v>58972</v>
      </c>
      <c r="P24" s="71">
        <f>'NECO-ELECTRIC'!P24+'NECO-GAS'!P24</f>
        <v>51732</v>
      </c>
      <c r="Q24" s="71">
        <f>'NECO-ELECTRIC'!Q24+'NECO-GAS'!Q24</f>
        <v>42043</v>
      </c>
      <c r="R24" s="71">
        <f>'NECO-ELECTRIC'!R24+'NECO-GAS'!R24</f>
        <v>48534</v>
      </c>
      <c r="S24" s="71">
        <f>'NECO-ELECTRIC'!S24+'NECO-GAS'!S24</f>
        <v>40690</v>
      </c>
      <c r="T24" s="71">
        <f>'NECO-ELECTRIC'!T24+'NECO-GAS'!T24</f>
        <v>40690</v>
      </c>
      <c r="U24" s="96"/>
      <c r="V24" s="211">
        <f t="shared" ref="V24:Z29" si="13">IF(ISERROR((O24-C24)/C24)=TRUE,0,(O24-C24)/C24)</f>
        <v>0.1616893861791821</v>
      </c>
      <c r="W24" s="211">
        <f t="shared" si="13"/>
        <v>-5.400018286550242E-2</v>
      </c>
      <c r="X24" s="211">
        <f t="shared" si="13"/>
        <v>-9.6471245594429642E-2</v>
      </c>
      <c r="Y24" s="211">
        <f t="shared" si="13"/>
        <v>0.13617529320879276</v>
      </c>
      <c r="Z24" s="211">
        <f t="shared" si="13"/>
        <v>-0.21323330368537066</v>
      </c>
      <c r="AA24" s="244"/>
      <c r="AB24" s="245"/>
      <c r="AC24" s="97">
        <f t="shared" ref="AC24:AG28" si="14">O24-C24</f>
        <v>8208</v>
      </c>
      <c r="AD24" s="74">
        <f t="shared" si="14"/>
        <v>-2953</v>
      </c>
      <c r="AE24" s="75">
        <f t="shared" si="14"/>
        <v>-4489</v>
      </c>
      <c r="AF24" s="75">
        <f t="shared" si="14"/>
        <v>5817</v>
      </c>
      <c r="AG24" s="75">
        <f t="shared" si="14"/>
        <v>-11028</v>
      </c>
      <c r="AH24" s="98"/>
      <c r="AI24" s="99"/>
    </row>
    <row r="25" spans="1:35" s="68" customFormat="1" x14ac:dyDescent="0.25">
      <c r="A25" s="174"/>
      <c r="B25" s="69" t="s">
        <v>31</v>
      </c>
      <c r="C25" s="70">
        <f>'NECO-ELECTRIC'!C25+'NECO-GAS'!C25</f>
        <v>5033</v>
      </c>
      <c r="D25" s="71">
        <f>'NECO-ELECTRIC'!D25+'NECO-GAS'!D25</f>
        <v>5160</v>
      </c>
      <c r="E25" s="71">
        <f>'NECO-ELECTRIC'!E25+'NECO-GAS'!E25</f>
        <v>4455</v>
      </c>
      <c r="F25" s="71">
        <f>'NECO-ELECTRIC'!F25+'NECO-GAS'!F25</f>
        <v>4011</v>
      </c>
      <c r="G25" s="71">
        <f>'NECO-ELECTRIC'!G25+'NECO-GAS'!G25</f>
        <v>4591</v>
      </c>
      <c r="H25" s="71">
        <f>'NECO-ELECTRIC'!H25+'NECO-GAS'!H25</f>
        <v>4660</v>
      </c>
      <c r="I25" s="71">
        <f>'NECO-ELECTRIC'!I25+'NECO-GAS'!I25</f>
        <v>5300</v>
      </c>
      <c r="J25" s="71">
        <f>'NECO-ELECTRIC'!J25+'NECO-GAS'!J25</f>
        <v>4838</v>
      </c>
      <c r="K25" s="71">
        <f>'NECO-ELECTRIC'!K25+'NECO-GAS'!K25</f>
        <v>4899</v>
      </c>
      <c r="L25" s="71">
        <f>'NECO-ELECTRIC'!L25+'NECO-GAS'!L25</f>
        <v>4950</v>
      </c>
      <c r="M25" s="71">
        <f>'NECO-ELECTRIC'!M25+'NECO-GAS'!M25</f>
        <v>5059</v>
      </c>
      <c r="N25" s="72">
        <f>'NECO-ELECTRIC'!N25+'NECO-GAS'!N25</f>
        <v>4820</v>
      </c>
      <c r="O25" s="70">
        <f>'NECO-ELECTRIC'!O25+'NECO-GAS'!O25</f>
        <v>4179</v>
      </c>
      <c r="P25" s="71">
        <f>'NECO-ELECTRIC'!P25+'NECO-GAS'!P25</f>
        <v>3899</v>
      </c>
      <c r="Q25" s="71">
        <f>'NECO-ELECTRIC'!Q25+'NECO-GAS'!Q25</f>
        <v>3367</v>
      </c>
      <c r="R25" s="71">
        <f>'NECO-ELECTRIC'!R25+'NECO-GAS'!R25</f>
        <v>3782</v>
      </c>
      <c r="S25" s="71">
        <f>'NECO-ELECTRIC'!S25+'NECO-GAS'!S25</f>
        <v>3173</v>
      </c>
      <c r="T25" s="71">
        <f>'NECO-ELECTRIC'!T25+'NECO-GAS'!T25</f>
        <v>3173</v>
      </c>
      <c r="U25" s="96"/>
      <c r="V25" s="211">
        <f t="shared" si="13"/>
        <v>-0.16968011126564672</v>
      </c>
      <c r="W25" s="211">
        <f t="shared" si="13"/>
        <v>-0.24437984496124032</v>
      </c>
      <c r="X25" s="211">
        <f t="shared" si="13"/>
        <v>-0.24421997755331087</v>
      </c>
      <c r="Y25" s="211">
        <f t="shared" si="13"/>
        <v>-5.7092994265769137E-2</v>
      </c>
      <c r="Z25" s="211">
        <f t="shared" si="13"/>
        <v>-0.30886517098671312</v>
      </c>
      <c r="AA25" s="244"/>
      <c r="AB25" s="245"/>
      <c r="AC25" s="97">
        <f t="shared" si="14"/>
        <v>-854</v>
      </c>
      <c r="AD25" s="74">
        <f t="shared" si="14"/>
        <v>-1261</v>
      </c>
      <c r="AE25" s="75">
        <f t="shared" si="14"/>
        <v>-1088</v>
      </c>
      <c r="AF25" s="75">
        <f t="shared" si="14"/>
        <v>-229</v>
      </c>
      <c r="AG25" s="75">
        <f t="shared" si="14"/>
        <v>-1418</v>
      </c>
      <c r="AH25" s="98"/>
      <c r="AI25" s="99"/>
    </row>
    <row r="26" spans="1:35" s="68" customFormat="1" x14ac:dyDescent="0.25">
      <c r="A26" s="174"/>
      <c r="B26" s="69" t="s">
        <v>32</v>
      </c>
      <c r="C26" s="70">
        <f>'NECO-ELECTRIC'!C26+'NECO-GAS'!C26</f>
        <v>5941</v>
      </c>
      <c r="D26" s="71">
        <f>'NECO-ELECTRIC'!D26+'NECO-GAS'!D26</f>
        <v>8190</v>
      </c>
      <c r="E26" s="71">
        <f>'NECO-ELECTRIC'!E26+'NECO-GAS'!E26</f>
        <v>7424</v>
      </c>
      <c r="F26" s="71">
        <f>'NECO-ELECTRIC'!F26+'NECO-GAS'!F26</f>
        <v>4794</v>
      </c>
      <c r="G26" s="71">
        <f>'NECO-ELECTRIC'!G26+'NECO-GAS'!G26</f>
        <v>7645</v>
      </c>
      <c r="H26" s="71">
        <f>'NECO-ELECTRIC'!H26+'NECO-GAS'!H26</f>
        <v>5684</v>
      </c>
      <c r="I26" s="71">
        <f>'NECO-ELECTRIC'!I26+'NECO-GAS'!I26</f>
        <v>7556</v>
      </c>
      <c r="J26" s="71">
        <f>'NECO-ELECTRIC'!J26+'NECO-GAS'!J26</f>
        <v>5388</v>
      </c>
      <c r="K26" s="71">
        <f>'NECO-ELECTRIC'!K26+'NECO-GAS'!K26</f>
        <v>8218</v>
      </c>
      <c r="L26" s="71">
        <f>'NECO-ELECTRIC'!L26+'NECO-GAS'!L26</f>
        <v>7630</v>
      </c>
      <c r="M26" s="71">
        <f>'NECO-ELECTRIC'!M26+'NECO-GAS'!M26</f>
        <v>6667</v>
      </c>
      <c r="N26" s="72">
        <f>'NECO-ELECTRIC'!N26+'NECO-GAS'!N26</f>
        <v>7367</v>
      </c>
      <c r="O26" s="70">
        <f>'NECO-ELECTRIC'!O26+'NECO-GAS'!O26</f>
        <v>9536</v>
      </c>
      <c r="P26" s="71">
        <f>'NECO-ELECTRIC'!P26+'NECO-GAS'!P26</f>
        <v>7281</v>
      </c>
      <c r="Q26" s="71">
        <f>'NECO-ELECTRIC'!Q26+'NECO-GAS'!Q26</f>
        <v>5333</v>
      </c>
      <c r="R26" s="71">
        <f>'NECO-ELECTRIC'!R26+'NECO-GAS'!R26</f>
        <v>5685</v>
      </c>
      <c r="S26" s="71">
        <f>'NECO-ELECTRIC'!S26+'NECO-GAS'!S26</f>
        <v>5294</v>
      </c>
      <c r="T26" s="71">
        <f>'NECO-ELECTRIC'!T26+'NECO-GAS'!T26</f>
        <v>5294</v>
      </c>
      <c r="U26" s="96"/>
      <c r="V26" s="211">
        <f t="shared" si="13"/>
        <v>0.60511698367278233</v>
      </c>
      <c r="W26" s="211">
        <f t="shared" si="13"/>
        <v>-0.11098901098901098</v>
      </c>
      <c r="X26" s="211">
        <f t="shared" si="13"/>
        <v>-0.28165409482758619</v>
      </c>
      <c r="Y26" s="211">
        <f t="shared" si="13"/>
        <v>0.18585732165206509</v>
      </c>
      <c r="Z26" s="211">
        <f t="shared" si="13"/>
        <v>-0.30752125572269456</v>
      </c>
      <c r="AA26" s="244"/>
      <c r="AB26" s="245"/>
      <c r="AC26" s="97">
        <f t="shared" si="14"/>
        <v>3595</v>
      </c>
      <c r="AD26" s="74">
        <f t="shared" si="14"/>
        <v>-909</v>
      </c>
      <c r="AE26" s="75">
        <f t="shared" si="14"/>
        <v>-2091</v>
      </c>
      <c r="AF26" s="75">
        <f t="shared" si="14"/>
        <v>891</v>
      </c>
      <c r="AG26" s="75">
        <f t="shared" si="14"/>
        <v>-2351</v>
      </c>
      <c r="AH26" s="98"/>
      <c r="AI26" s="99"/>
    </row>
    <row r="27" spans="1:35" s="68" customFormat="1" x14ac:dyDescent="0.25">
      <c r="A27" s="174"/>
      <c r="B27" s="69" t="s">
        <v>33</v>
      </c>
      <c r="C27" s="70">
        <f>'NECO-ELECTRIC'!C27+'NECO-GAS'!C27</f>
        <v>987</v>
      </c>
      <c r="D27" s="71">
        <f>'NECO-ELECTRIC'!D27+'NECO-GAS'!D27</f>
        <v>1550</v>
      </c>
      <c r="E27" s="71">
        <f>'NECO-ELECTRIC'!E27+'NECO-GAS'!E27</f>
        <v>1262</v>
      </c>
      <c r="F27" s="71">
        <f>'NECO-ELECTRIC'!F27+'NECO-GAS'!F27</f>
        <v>882</v>
      </c>
      <c r="G27" s="71">
        <f>'NECO-ELECTRIC'!G27+'NECO-GAS'!G27</f>
        <v>1215</v>
      </c>
      <c r="H27" s="71">
        <f>'NECO-ELECTRIC'!H27+'NECO-GAS'!H27</f>
        <v>968</v>
      </c>
      <c r="I27" s="71">
        <f>'NECO-ELECTRIC'!I27+'NECO-GAS'!I27</f>
        <v>1195</v>
      </c>
      <c r="J27" s="71">
        <f>'NECO-ELECTRIC'!J27+'NECO-GAS'!J27</f>
        <v>978</v>
      </c>
      <c r="K27" s="71">
        <f>'NECO-ELECTRIC'!K27+'NECO-GAS'!K27</f>
        <v>1399</v>
      </c>
      <c r="L27" s="71">
        <f>'NECO-ELECTRIC'!L27+'NECO-GAS'!L27</f>
        <v>1428</v>
      </c>
      <c r="M27" s="71">
        <f>'NECO-ELECTRIC'!M27+'NECO-GAS'!M27</f>
        <v>1124</v>
      </c>
      <c r="N27" s="72">
        <f>'NECO-ELECTRIC'!N27+'NECO-GAS'!N27</f>
        <v>1327</v>
      </c>
      <c r="O27" s="70">
        <f>'NECO-ELECTRIC'!O27+'NECO-GAS'!O27</f>
        <v>1657</v>
      </c>
      <c r="P27" s="71">
        <f>'NECO-ELECTRIC'!P27+'NECO-GAS'!P27</f>
        <v>1710</v>
      </c>
      <c r="Q27" s="71">
        <f>'NECO-ELECTRIC'!Q27+'NECO-GAS'!Q27</f>
        <v>1012</v>
      </c>
      <c r="R27" s="71">
        <f>'NECO-ELECTRIC'!R27+'NECO-GAS'!R27</f>
        <v>1143</v>
      </c>
      <c r="S27" s="71">
        <f>'NECO-ELECTRIC'!S27+'NECO-GAS'!S27</f>
        <v>1015</v>
      </c>
      <c r="T27" s="71">
        <f>'NECO-ELECTRIC'!T27+'NECO-GAS'!T27</f>
        <v>1015</v>
      </c>
      <c r="U27" s="96"/>
      <c r="V27" s="211">
        <f t="shared" si="13"/>
        <v>0.67882472137791283</v>
      </c>
      <c r="W27" s="211">
        <f t="shared" si="13"/>
        <v>0.1032258064516129</v>
      </c>
      <c r="X27" s="211">
        <f t="shared" si="13"/>
        <v>-0.19809825673534073</v>
      </c>
      <c r="Y27" s="211">
        <f t="shared" si="13"/>
        <v>0.29591836734693877</v>
      </c>
      <c r="Z27" s="211">
        <f t="shared" si="13"/>
        <v>-0.16460905349794239</v>
      </c>
      <c r="AA27" s="244"/>
      <c r="AB27" s="245"/>
      <c r="AC27" s="97">
        <f t="shared" si="14"/>
        <v>670</v>
      </c>
      <c r="AD27" s="74">
        <f t="shared" si="14"/>
        <v>160</v>
      </c>
      <c r="AE27" s="75">
        <f t="shared" si="14"/>
        <v>-250</v>
      </c>
      <c r="AF27" s="75">
        <f t="shared" si="14"/>
        <v>261</v>
      </c>
      <c r="AG27" s="75">
        <f t="shared" si="14"/>
        <v>-200</v>
      </c>
      <c r="AH27" s="98"/>
      <c r="AI27" s="99"/>
    </row>
    <row r="28" spans="1:35" s="68" customFormat="1" x14ac:dyDescent="0.25">
      <c r="A28" s="174"/>
      <c r="B28" s="69" t="s">
        <v>34</v>
      </c>
      <c r="C28" s="70">
        <f>'NECO-ELECTRIC'!C28+'NECO-GAS'!C28</f>
        <v>110</v>
      </c>
      <c r="D28" s="71">
        <f>'NECO-ELECTRIC'!D28+'NECO-GAS'!D28</f>
        <v>189</v>
      </c>
      <c r="E28" s="71">
        <f>'NECO-ELECTRIC'!E28+'NECO-GAS'!E28</f>
        <v>151</v>
      </c>
      <c r="F28" s="71">
        <f>'NECO-ELECTRIC'!F28+'NECO-GAS'!F28</f>
        <v>115</v>
      </c>
      <c r="G28" s="71">
        <f>'NECO-ELECTRIC'!G28+'NECO-GAS'!G28</f>
        <v>162</v>
      </c>
      <c r="H28" s="71">
        <f>'NECO-ELECTRIC'!H28+'NECO-GAS'!H28</f>
        <v>113</v>
      </c>
      <c r="I28" s="71">
        <f>'NECO-ELECTRIC'!I28+'NECO-GAS'!I28</f>
        <v>151</v>
      </c>
      <c r="J28" s="71">
        <f>'NECO-ELECTRIC'!J28+'NECO-GAS'!J28</f>
        <v>122</v>
      </c>
      <c r="K28" s="71">
        <f>'NECO-ELECTRIC'!K28+'NECO-GAS'!K28</f>
        <v>163</v>
      </c>
      <c r="L28" s="71">
        <f>'NECO-ELECTRIC'!L28+'NECO-GAS'!L28</f>
        <v>198</v>
      </c>
      <c r="M28" s="71">
        <f>'NECO-ELECTRIC'!M28+'NECO-GAS'!M28</f>
        <v>153</v>
      </c>
      <c r="N28" s="72">
        <f>'NECO-ELECTRIC'!N28+'NECO-GAS'!N28</f>
        <v>133</v>
      </c>
      <c r="O28" s="70">
        <f>'NECO-ELECTRIC'!O28+'NECO-GAS'!O28</f>
        <v>193</v>
      </c>
      <c r="P28" s="71">
        <f>'NECO-ELECTRIC'!P28+'NECO-GAS'!P28</f>
        <v>204</v>
      </c>
      <c r="Q28" s="71">
        <f>'NECO-ELECTRIC'!Q28+'NECO-GAS'!Q28</f>
        <v>131</v>
      </c>
      <c r="R28" s="71">
        <f>'NECO-ELECTRIC'!R28+'NECO-GAS'!R28</f>
        <v>153</v>
      </c>
      <c r="S28" s="71">
        <f>'NECO-ELECTRIC'!S28+'NECO-GAS'!S28</f>
        <v>187</v>
      </c>
      <c r="T28" s="71">
        <f>'NECO-ELECTRIC'!T28+'NECO-GAS'!T28</f>
        <v>187</v>
      </c>
      <c r="U28" s="96"/>
      <c r="V28" s="211">
        <f t="shared" si="13"/>
        <v>0.75454545454545452</v>
      </c>
      <c r="W28" s="211">
        <f t="shared" si="13"/>
        <v>7.9365079365079361E-2</v>
      </c>
      <c r="X28" s="211">
        <f t="shared" si="13"/>
        <v>-0.13245033112582782</v>
      </c>
      <c r="Y28" s="211">
        <f t="shared" si="13"/>
        <v>0.33043478260869563</v>
      </c>
      <c r="Z28" s="211">
        <f t="shared" si="13"/>
        <v>0.15432098765432098</v>
      </c>
      <c r="AA28" s="244"/>
      <c r="AB28" s="245"/>
      <c r="AC28" s="97">
        <f t="shared" si="14"/>
        <v>83</v>
      </c>
      <c r="AD28" s="74">
        <f t="shared" si="14"/>
        <v>15</v>
      </c>
      <c r="AE28" s="75">
        <f t="shared" si="14"/>
        <v>-20</v>
      </c>
      <c r="AF28" s="75">
        <f t="shared" si="14"/>
        <v>38</v>
      </c>
      <c r="AG28" s="75">
        <f t="shared" si="14"/>
        <v>25</v>
      </c>
      <c r="AH28" s="98"/>
      <c r="AI28" s="99"/>
    </row>
    <row r="29" spans="1:35" s="85" customFormat="1" x14ac:dyDescent="0.25">
      <c r="A29" s="178"/>
      <c r="B29" s="69" t="s">
        <v>35</v>
      </c>
      <c r="C29" s="162">
        <f t="shared" ref="C29:R29" si="15">SUM(C24:C28)</f>
        <v>62835</v>
      </c>
      <c r="D29" s="163">
        <f t="shared" si="15"/>
        <v>69774</v>
      </c>
      <c r="E29" s="163">
        <f t="shared" si="15"/>
        <v>59824</v>
      </c>
      <c r="F29" s="163">
        <f t="shared" si="15"/>
        <v>52519</v>
      </c>
      <c r="G29" s="163">
        <f t="shared" si="15"/>
        <v>65331</v>
      </c>
      <c r="H29" s="163">
        <f t="shared" si="15"/>
        <v>62764</v>
      </c>
      <c r="I29" s="163">
        <f t="shared" si="15"/>
        <v>68441</v>
      </c>
      <c r="J29" s="163">
        <f t="shared" si="15"/>
        <v>62710</v>
      </c>
      <c r="K29" s="163">
        <f t="shared" si="15"/>
        <v>72390</v>
      </c>
      <c r="L29" s="163">
        <f t="shared" si="15"/>
        <v>65742</v>
      </c>
      <c r="M29" s="163">
        <f t="shared" si="15"/>
        <v>61686</v>
      </c>
      <c r="N29" s="164">
        <f t="shared" si="15"/>
        <v>75400</v>
      </c>
      <c r="O29" s="162">
        <f t="shared" si="15"/>
        <v>74537</v>
      </c>
      <c r="P29" s="163">
        <f t="shared" si="15"/>
        <v>64826</v>
      </c>
      <c r="Q29" s="163">
        <f t="shared" si="15"/>
        <v>51886</v>
      </c>
      <c r="R29" s="163">
        <f t="shared" si="15"/>
        <v>59297</v>
      </c>
      <c r="S29" s="163">
        <f t="shared" ref="S29:T29" si="16">SUM(S24:S28)</f>
        <v>50359</v>
      </c>
      <c r="T29" s="163">
        <f t="shared" si="16"/>
        <v>50359</v>
      </c>
      <c r="U29" s="164"/>
      <c r="V29" s="246">
        <f t="shared" si="13"/>
        <v>0.18623378690220418</v>
      </c>
      <c r="W29" s="247">
        <f t="shared" si="13"/>
        <v>-7.0914667354602001E-2</v>
      </c>
      <c r="X29" s="248">
        <f t="shared" si="13"/>
        <v>-0.13268922171703665</v>
      </c>
      <c r="Y29" s="248">
        <f t="shared" si="13"/>
        <v>0.12905805518003008</v>
      </c>
      <c r="Z29" s="248">
        <f t="shared" si="13"/>
        <v>-0.22917145000076533</v>
      </c>
      <c r="AA29" s="248"/>
      <c r="AB29" s="249"/>
      <c r="AC29" s="100">
        <f t="shared" ref="AC29:AE29" si="17">SUM(AC24:AC28)</f>
        <v>11702</v>
      </c>
      <c r="AD29" s="165">
        <f t="shared" si="17"/>
        <v>-4948</v>
      </c>
      <c r="AE29" s="166">
        <f t="shared" si="17"/>
        <v>-7938</v>
      </c>
      <c r="AF29" s="166">
        <f t="shared" ref="AF29:AG29" si="18">SUM(AF24:AF28)</f>
        <v>6778</v>
      </c>
      <c r="AG29" s="166">
        <f t="shared" si="18"/>
        <v>-14972</v>
      </c>
      <c r="AH29" s="166"/>
      <c r="AI29" s="167"/>
    </row>
    <row r="30" spans="1:35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</row>
    <row r="31" spans="1:35" s="68" customFormat="1" x14ac:dyDescent="0.25">
      <c r="A31" s="176"/>
      <c r="B31" s="69" t="s">
        <v>30</v>
      </c>
      <c r="C31" s="70">
        <f>'NECO-ELECTRIC'!C31+'NECO-GAS'!C31</f>
        <v>18992</v>
      </c>
      <c r="D31" s="71">
        <f>'NECO-ELECTRIC'!D31+'NECO-GAS'!D31</f>
        <v>21282</v>
      </c>
      <c r="E31" s="71">
        <f>'NECO-ELECTRIC'!E31+'NECO-GAS'!E31</f>
        <v>21872</v>
      </c>
      <c r="F31" s="71">
        <f>'NECO-ELECTRIC'!F31+'NECO-GAS'!F31</f>
        <v>19020</v>
      </c>
      <c r="G31" s="71">
        <f>'NECO-ELECTRIC'!G31+'NECO-GAS'!G31</f>
        <v>16064</v>
      </c>
      <c r="H31" s="71">
        <f>'NECO-ELECTRIC'!H31+'NECO-GAS'!H31</f>
        <v>17635</v>
      </c>
      <c r="I31" s="71">
        <f>'NECO-ELECTRIC'!I31+'NECO-GAS'!I31</f>
        <v>18637</v>
      </c>
      <c r="J31" s="71">
        <f>'NECO-ELECTRIC'!J31+'NECO-GAS'!J31</f>
        <v>21749</v>
      </c>
      <c r="K31" s="71">
        <f>'NECO-ELECTRIC'!K31+'NECO-GAS'!K31</f>
        <v>22789</v>
      </c>
      <c r="L31" s="71">
        <f>'NECO-ELECTRIC'!L31+'NECO-GAS'!L31</f>
        <v>20774</v>
      </c>
      <c r="M31" s="71">
        <f>'NECO-ELECTRIC'!M31+'NECO-GAS'!M31</f>
        <v>21861</v>
      </c>
      <c r="N31" s="72">
        <f>'NECO-ELECTRIC'!N31+'NECO-GAS'!N31</f>
        <v>22136</v>
      </c>
      <c r="O31" s="70">
        <f>'NECO-ELECTRIC'!O31+'NECO-GAS'!O31</f>
        <v>28679</v>
      </c>
      <c r="P31" s="71">
        <f>'NECO-ELECTRIC'!P31+'NECO-GAS'!P31</f>
        <v>30684</v>
      </c>
      <c r="Q31" s="71">
        <f>'NECO-ELECTRIC'!Q31+'NECO-GAS'!Q31</f>
        <v>24589</v>
      </c>
      <c r="R31" s="71">
        <f>'NECO-ELECTRIC'!R31+'NECO-GAS'!R31</f>
        <v>19998</v>
      </c>
      <c r="S31" s="71">
        <f>'NECO-ELECTRIC'!S31+'NECO-GAS'!S31</f>
        <v>18763</v>
      </c>
      <c r="T31" s="71">
        <f>'NECO-ELECTRIC'!T31+'NECO-GAS'!T31</f>
        <v>18763</v>
      </c>
      <c r="U31" s="96"/>
      <c r="V31" s="211">
        <f t="shared" ref="V31:Z36" si="19">IF(ISERROR((O31-C31)/C31)=TRUE,0,(O31-C31)/C31)</f>
        <v>0.51005686604886269</v>
      </c>
      <c r="W31" s="211">
        <f t="shared" si="19"/>
        <v>0.44178178742599378</v>
      </c>
      <c r="X31" s="211">
        <f t="shared" si="19"/>
        <v>0.12422275054864668</v>
      </c>
      <c r="Y31" s="211">
        <f t="shared" si="19"/>
        <v>5.1419558359621448E-2</v>
      </c>
      <c r="Z31" s="211">
        <f t="shared" si="19"/>
        <v>0.16801543824701196</v>
      </c>
      <c r="AA31" s="244"/>
      <c r="AB31" s="245"/>
      <c r="AC31" s="97">
        <f t="shared" ref="AC31:AG35" si="20">O31-C31</f>
        <v>9687</v>
      </c>
      <c r="AD31" s="74">
        <f t="shared" si="20"/>
        <v>9402</v>
      </c>
      <c r="AE31" s="75">
        <f t="shared" si="20"/>
        <v>2717</v>
      </c>
      <c r="AF31" s="75">
        <f t="shared" si="20"/>
        <v>978</v>
      </c>
      <c r="AG31" s="75">
        <f t="shared" si="20"/>
        <v>2699</v>
      </c>
      <c r="AH31" s="98"/>
      <c r="AI31" s="99"/>
    </row>
    <row r="32" spans="1:35" s="68" customFormat="1" x14ac:dyDescent="0.25">
      <c r="A32" s="176"/>
      <c r="B32" s="69" t="s">
        <v>31</v>
      </c>
      <c r="C32" s="70">
        <f>'NECO-ELECTRIC'!C32+'NECO-GAS'!C32</f>
        <v>3570</v>
      </c>
      <c r="D32" s="71">
        <f>'NECO-ELECTRIC'!D32+'NECO-GAS'!D32</f>
        <v>3388</v>
      </c>
      <c r="E32" s="71">
        <f>'NECO-ELECTRIC'!E32+'NECO-GAS'!E32</f>
        <v>3102</v>
      </c>
      <c r="F32" s="71">
        <f>'NECO-ELECTRIC'!F32+'NECO-GAS'!F32</f>
        <v>2600</v>
      </c>
      <c r="G32" s="71">
        <f>'NECO-ELECTRIC'!G32+'NECO-GAS'!G32</f>
        <v>2135</v>
      </c>
      <c r="H32" s="71">
        <f>'NECO-ELECTRIC'!H32+'NECO-GAS'!H32</f>
        <v>2150</v>
      </c>
      <c r="I32" s="71">
        <f>'NECO-ELECTRIC'!I32+'NECO-GAS'!I32</f>
        <v>2415</v>
      </c>
      <c r="J32" s="71">
        <f>'NECO-ELECTRIC'!J32+'NECO-GAS'!J32</f>
        <v>3085</v>
      </c>
      <c r="K32" s="71">
        <f>'NECO-ELECTRIC'!K32+'NECO-GAS'!K32</f>
        <v>3071</v>
      </c>
      <c r="L32" s="71">
        <f>'NECO-ELECTRIC'!L32+'NECO-GAS'!L32</f>
        <v>2965</v>
      </c>
      <c r="M32" s="71">
        <f>'NECO-ELECTRIC'!M32+'NECO-GAS'!M32</f>
        <v>3243</v>
      </c>
      <c r="N32" s="72">
        <f>'NECO-ELECTRIC'!N32+'NECO-GAS'!N32</f>
        <v>3004</v>
      </c>
      <c r="O32" s="70">
        <f>'NECO-ELECTRIC'!O32+'NECO-GAS'!O32</f>
        <v>3302</v>
      </c>
      <c r="P32" s="71">
        <f>'NECO-ELECTRIC'!P32+'NECO-GAS'!P32</f>
        <v>2806</v>
      </c>
      <c r="Q32" s="71">
        <f>'NECO-ELECTRIC'!Q32+'NECO-GAS'!Q32</f>
        <v>2509</v>
      </c>
      <c r="R32" s="71">
        <f>'NECO-ELECTRIC'!R32+'NECO-GAS'!R32</f>
        <v>2203</v>
      </c>
      <c r="S32" s="71">
        <f>'NECO-ELECTRIC'!S32+'NECO-GAS'!S32</f>
        <v>1925</v>
      </c>
      <c r="T32" s="71">
        <f>'NECO-ELECTRIC'!T32+'NECO-GAS'!T32</f>
        <v>1925</v>
      </c>
      <c r="U32" s="96"/>
      <c r="V32" s="211">
        <f t="shared" si="19"/>
        <v>-7.5070028011204479E-2</v>
      </c>
      <c r="W32" s="211">
        <f t="shared" si="19"/>
        <v>-0.17178276269185361</v>
      </c>
      <c r="X32" s="211">
        <f t="shared" si="19"/>
        <v>-0.19116698903932947</v>
      </c>
      <c r="Y32" s="211">
        <f t="shared" si="19"/>
        <v>-0.15269230769230768</v>
      </c>
      <c r="Z32" s="211">
        <f t="shared" si="19"/>
        <v>-9.8360655737704916E-2</v>
      </c>
      <c r="AA32" s="244"/>
      <c r="AB32" s="245"/>
      <c r="AC32" s="97">
        <f t="shared" si="20"/>
        <v>-268</v>
      </c>
      <c r="AD32" s="74">
        <f t="shared" si="20"/>
        <v>-582</v>
      </c>
      <c r="AE32" s="75">
        <f t="shared" si="20"/>
        <v>-593</v>
      </c>
      <c r="AF32" s="75">
        <f t="shared" si="20"/>
        <v>-397</v>
      </c>
      <c r="AG32" s="75">
        <f t="shared" si="20"/>
        <v>-210</v>
      </c>
      <c r="AH32" s="98"/>
      <c r="AI32" s="99"/>
    </row>
    <row r="33" spans="1:35" s="68" customFormat="1" x14ac:dyDescent="0.25">
      <c r="A33" s="176"/>
      <c r="B33" s="69" t="s">
        <v>32</v>
      </c>
      <c r="C33" s="70">
        <f>'NECO-ELECTRIC'!C33+'NECO-GAS'!C33</f>
        <v>2411</v>
      </c>
      <c r="D33" s="71">
        <f>'NECO-ELECTRIC'!D33+'NECO-GAS'!D33</f>
        <v>2222</v>
      </c>
      <c r="E33" s="71">
        <f>'NECO-ELECTRIC'!E33+'NECO-GAS'!E33</f>
        <v>2898</v>
      </c>
      <c r="F33" s="71">
        <f>'NECO-ELECTRIC'!F33+'NECO-GAS'!F33</f>
        <v>2196</v>
      </c>
      <c r="G33" s="71">
        <f>'NECO-ELECTRIC'!G33+'NECO-GAS'!G33</f>
        <v>2013</v>
      </c>
      <c r="H33" s="71">
        <f>'NECO-ELECTRIC'!H33+'NECO-GAS'!H33</f>
        <v>2271</v>
      </c>
      <c r="I33" s="71">
        <f>'NECO-ELECTRIC'!I33+'NECO-GAS'!I33</f>
        <v>2297</v>
      </c>
      <c r="J33" s="71">
        <f>'NECO-ELECTRIC'!J33+'NECO-GAS'!J33</f>
        <v>2300</v>
      </c>
      <c r="K33" s="71">
        <f>'NECO-ELECTRIC'!K33+'NECO-GAS'!K33</f>
        <v>2174</v>
      </c>
      <c r="L33" s="71">
        <f>'NECO-ELECTRIC'!L33+'NECO-GAS'!L33</f>
        <v>2365</v>
      </c>
      <c r="M33" s="71">
        <f>'NECO-ELECTRIC'!M33+'NECO-GAS'!M33</f>
        <v>2595</v>
      </c>
      <c r="N33" s="72">
        <f>'NECO-ELECTRIC'!N33+'NECO-GAS'!N33</f>
        <v>2237</v>
      </c>
      <c r="O33" s="70">
        <f>'NECO-ELECTRIC'!O33+'NECO-GAS'!O33</f>
        <v>3190</v>
      </c>
      <c r="P33" s="71">
        <f>'NECO-ELECTRIC'!P33+'NECO-GAS'!P33</f>
        <v>4728</v>
      </c>
      <c r="Q33" s="71">
        <f>'NECO-ELECTRIC'!Q33+'NECO-GAS'!Q33</f>
        <v>2585</v>
      </c>
      <c r="R33" s="71">
        <f>'NECO-ELECTRIC'!R33+'NECO-GAS'!R33</f>
        <v>1873</v>
      </c>
      <c r="S33" s="71">
        <f>'NECO-ELECTRIC'!S33+'NECO-GAS'!S33</f>
        <v>1753</v>
      </c>
      <c r="T33" s="71">
        <f>'NECO-ELECTRIC'!T33+'NECO-GAS'!T33</f>
        <v>1753</v>
      </c>
      <c r="U33" s="96"/>
      <c r="V33" s="211">
        <f t="shared" si="19"/>
        <v>0.32310244711737868</v>
      </c>
      <c r="W33" s="211">
        <f t="shared" si="19"/>
        <v>1.1278127812781278</v>
      </c>
      <c r="X33" s="211">
        <f t="shared" si="19"/>
        <v>-0.10800552104899931</v>
      </c>
      <c r="Y33" s="211">
        <f t="shared" si="19"/>
        <v>-0.14708561020036429</v>
      </c>
      <c r="Z33" s="211">
        <f t="shared" si="19"/>
        <v>-0.12916045702930948</v>
      </c>
      <c r="AA33" s="244"/>
      <c r="AB33" s="245"/>
      <c r="AC33" s="97">
        <f t="shared" si="20"/>
        <v>779</v>
      </c>
      <c r="AD33" s="74">
        <f t="shared" si="20"/>
        <v>2506</v>
      </c>
      <c r="AE33" s="75">
        <f t="shared" si="20"/>
        <v>-313</v>
      </c>
      <c r="AF33" s="75">
        <f t="shared" si="20"/>
        <v>-323</v>
      </c>
      <c r="AG33" s="75">
        <f t="shared" si="20"/>
        <v>-260</v>
      </c>
      <c r="AH33" s="98"/>
      <c r="AI33" s="99"/>
    </row>
    <row r="34" spans="1:35" s="68" customFormat="1" x14ac:dyDescent="0.25">
      <c r="A34" s="176"/>
      <c r="B34" s="69" t="s">
        <v>33</v>
      </c>
      <c r="C34" s="70">
        <f>'NECO-ELECTRIC'!C34+'NECO-GAS'!C34</f>
        <v>393</v>
      </c>
      <c r="D34" s="71">
        <f>'NECO-ELECTRIC'!D34+'NECO-GAS'!D34</f>
        <v>332</v>
      </c>
      <c r="E34" s="71">
        <f>'NECO-ELECTRIC'!E34+'NECO-GAS'!E34</f>
        <v>458</v>
      </c>
      <c r="F34" s="71">
        <f>'NECO-ELECTRIC'!F34+'NECO-GAS'!F34</f>
        <v>318</v>
      </c>
      <c r="G34" s="71">
        <f>'NECO-ELECTRIC'!G34+'NECO-GAS'!G34</f>
        <v>324</v>
      </c>
      <c r="H34" s="71">
        <f>'NECO-ELECTRIC'!H34+'NECO-GAS'!H34</f>
        <v>360</v>
      </c>
      <c r="I34" s="71">
        <f>'NECO-ELECTRIC'!I34+'NECO-GAS'!I34</f>
        <v>354</v>
      </c>
      <c r="J34" s="71">
        <f>'NECO-ELECTRIC'!J34+'NECO-GAS'!J34</f>
        <v>330</v>
      </c>
      <c r="K34" s="71">
        <f>'NECO-ELECTRIC'!K34+'NECO-GAS'!K34</f>
        <v>326</v>
      </c>
      <c r="L34" s="71">
        <f>'NECO-ELECTRIC'!L34+'NECO-GAS'!L34</f>
        <v>365</v>
      </c>
      <c r="M34" s="71">
        <f>'NECO-ELECTRIC'!M34+'NECO-GAS'!M34</f>
        <v>394</v>
      </c>
      <c r="N34" s="72">
        <f>'NECO-ELECTRIC'!N34+'NECO-GAS'!N34</f>
        <v>312</v>
      </c>
      <c r="O34" s="70">
        <f>'NECO-ELECTRIC'!O34+'NECO-GAS'!O34</f>
        <v>475</v>
      </c>
      <c r="P34" s="71">
        <f>'NECO-ELECTRIC'!P34+'NECO-GAS'!P34</f>
        <v>834</v>
      </c>
      <c r="Q34" s="71">
        <f>'NECO-ELECTRIC'!Q34+'NECO-GAS'!Q34</f>
        <v>475</v>
      </c>
      <c r="R34" s="71">
        <f>'NECO-ELECTRIC'!R34+'NECO-GAS'!R34</f>
        <v>326</v>
      </c>
      <c r="S34" s="71">
        <f>'NECO-ELECTRIC'!S34+'NECO-GAS'!S34</f>
        <v>313</v>
      </c>
      <c r="T34" s="71">
        <f>'NECO-ELECTRIC'!T34+'NECO-GAS'!T34</f>
        <v>313</v>
      </c>
      <c r="U34" s="96"/>
      <c r="V34" s="211">
        <f t="shared" si="19"/>
        <v>0.20865139949109415</v>
      </c>
      <c r="W34" s="211">
        <f t="shared" si="19"/>
        <v>1.5120481927710843</v>
      </c>
      <c r="X34" s="211">
        <f t="shared" si="19"/>
        <v>3.7117903930131008E-2</v>
      </c>
      <c r="Y34" s="211">
        <f t="shared" si="19"/>
        <v>2.5157232704402517E-2</v>
      </c>
      <c r="Z34" s="211">
        <f t="shared" si="19"/>
        <v>-3.3950617283950615E-2</v>
      </c>
      <c r="AA34" s="244"/>
      <c r="AB34" s="245"/>
      <c r="AC34" s="97">
        <f t="shared" si="20"/>
        <v>82</v>
      </c>
      <c r="AD34" s="74">
        <f t="shared" si="20"/>
        <v>502</v>
      </c>
      <c r="AE34" s="75">
        <f t="shared" si="20"/>
        <v>17</v>
      </c>
      <c r="AF34" s="75">
        <f t="shared" si="20"/>
        <v>8</v>
      </c>
      <c r="AG34" s="75">
        <f t="shared" si="20"/>
        <v>-11</v>
      </c>
      <c r="AH34" s="98"/>
      <c r="AI34" s="99"/>
    </row>
    <row r="35" spans="1:35" s="68" customFormat="1" x14ac:dyDescent="0.25">
      <c r="A35" s="176"/>
      <c r="B35" s="69" t="s">
        <v>34</v>
      </c>
      <c r="C35" s="70">
        <f>'NECO-ELECTRIC'!C35+'NECO-GAS'!C35</f>
        <v>32</v>
      </c>
      <c r="D35" s="71">
        <f>'NECO-ELECTRIC'!D35+'NECO-GAS'!D35</f>
        <v>27</v>
      </c>
      <c r="E35" s="71">
        <f>'NECO-ELECTRIC'!E35+'NECO-GAS'!E35</f>
        <v>47</v>
      </c>
      <c r="F35" s="71">
        <f>'NECO-ELECTRIC'!F35+'NECO-GAS'!F35</f>
        <v>25</v>
      </c>
      <c r="G35" s="71">
        <f>'NECO-ELECTRIC'!G35+'NECO-GAS'!G35</f>
        <v>34</v>
      </c>
      <c r="H35" s="71">
        <f>'NECO-ELECTRIC'!H35+'NECO-GAS'!H35</f>
        <v>30</v>
      </c>
      <c r="I35" s="71">
        <f>'NECO-ELECTRIC'!I35+'NECO-GAS'!I35</f>
        <v>26</v>
      </c>
      <c r="J35" s="71">
        <f>'NECO-ELECTRIC'!J35+'NECO-GAS'!J35</f>
        <v>28</v>
      </c>
      <c r="K35" s="71">
        <f>'NECO-ELECTRIC'!K35+'NECO-GAS'!K35</f>
        <v>24</v>
      </c>
      <c r="L35" s="71">
        <f>'NECO-ELECTRIC'!L35+'NECO-GAS'!L35</f>
        <v>29</v>
      </c>
      <c r="M35" s="71">
        <f>'NECO-ELECTRIC'!M35+'NECO-GAS'!M35</f>
        <v>45</v>
      </c>
      <c r="N35" s="72">
        <f>'NECO-ELECTRIC'!N35+'NECO-GAS'!N35</f>
        <v>37</v>
      </c>
      <c r="O35" s="70">
        <f>'NECO-ELECTRIC'!O35+'NECO-GAS'!O35</f>
        <v>47</v>
      </c>
      <c r="P35" s="71">
        <f>'NECO-ELECTRIC'!P35+'NECO-GAS'!P35</f>
        <v>81</v>
      </c>
      <c r="Q35" s="71">
        <f>'NECO-ELECTRIC'!Q35+'NECO-GAS'!Q35</f>
        <v>44</v>
      </c>
      <c r="R35" s="71">
        <f>'NECO-ELECTRIC'!R35+'NECO-GAS'!R35</f>
        <v>42</v>
      </c>
      <c r="S35" s="71">
        <f>'NECO-ELECTRIC'!S35+'NECO-GAS'!S35</f>
        <v>49</v>
      </c>
      <c r="T35" s="71">
        <f>'NECO-ELECTRIC'!T35+'NECO-GAS'!T35</f>
        <v>49</v>
      </c>
      <c r="U35" s="96"/>
      <c r="V35" s="211">
        <f t="shared" si="19"/>
        <v>0.46875</v>
      </c>
      <c r="W35" s="211">
        <f t="shared" si="19"/>
        <v>2</v>
      </c>
      <c r="X35" s="211">
        <f t="shared" si="19"/>
        <v>-6.3829787234042548E-2</v>
      </c>
      <c r="Y35" s="211">
        <f t="shared" si="19"/>
        <v>0.68</v>
      </c>
      <c r="Z35" s="211">
        <f t="shared" si="19"/>
        <v>0.44117647058823528</v>
      </c>
      <c r="AA35" s="244"/>
      <c r="AB35" s="245"/>
      <c r="AC35" s="97">
        <f t="shared" si="20"/>
        <v>15</v>
      </c>
      <c r="AD35" s="74">
        <f t="shared" si="20"/>
        <v>54</v>
      </c>
      <c r="AE35" s="75">
        <f t="shared" si="20"/>
        <v>-3</v>
      </c>
      <c r="AF35" s="75">
        <f t="shared" si="20"/>
        <v>17</v>
      </c>
      <c r="AG35" s="75">
        <f t="shared" si="20"/>
        <v>15</v>
      </c>
      <c r="AH35" s="98"/>
      <c r="AI35" s="99"/>
    </row>
    <row r="36" spans="1:35" s="85" customFormat="1" x14ac:dyDescent="0.25">
      <c r="A36" s="177"/>
      <c r="B36" s="69" t="s">
        <v>35</v>
      </c>
      <c r="C36" s="162">
        <f>SUM(C31:C35)</f>
        <v>25398</v>
      </c>
      <c r="D36" s="163">
        <f t="shared" ref="D36:AE36" si="21">SUM(D31:D35)</f>
        <v>27251</v>
      </c>
      <c r="E36" s="163">
        <f t="shared" si="21"/>
        <v>28377</v>
      </c>
      <c r="F36" s="163">
        <f t="shared" si="21"/>
        <v>24159</v>
      </c>
      <c r="G36" s="163">
        <f t="shared" si="21"/>
        <v>20570</v>
      </c>
      <c r="H36" s="163">
        <f t="shared" si="21"/>
        <v>22446</v>
      </c>
      <c r="I36" s="163">
        <f t="shared" si="21"/>
        <v>23729</v>
      </c>
      <c r="J36" s="163">
        <f t="shared" si="21"/>
        <v>27492</v>
      </c>
      <c r="K36" s="163">
        <f t="shared" si="21"/>
        <v>28384</v>
      </c>
      <c r="L36" s="163">
        <f t="shared" si="21"/>
        <v>26498</v>
      </c>
      <c r="M36" s="163">
        <f t="shared" si="21"/>
        <v>28138</v>
      </c>
      <c r="N36" s="164">
        <f t="shared" si="21"/>
        <v>27726</v>
      </c>
      <c r="O36" s="162">
        <f t="shared" si="21"/>
        <v>35693</v>
      </c>
      <c r="P36" s="163">
        <f t="shared" ref="P36:R36" si="22">SUM(P31:P35)</f>
        <v>39133</v>
      </c>
      <c r="Q36" s="163">
        <f t="shared" si="22"/>
        <v>30202</v>
      </c>
      <c r="R36" s="163">
        <f t="shared" si="22"/>
        <v>24442</v>
      </c>
      <c r="S36" s="163">
        <f t="shared" ref="S36:T36" si="23">SUM(S31:S35)</f>
        <v>22803</v>
      </c>
      <c r="T36" s="163">
        <f t="shared" si="23"/>
        <v>22803</v>
      </c>
      <c r="U36" s="164"/>
      <c r="V36" s="246">
        <f t="shared" si="19"/>
        <v>0.40534687770690603</v>
      </c>
      <c r="W36" s="247">
        <f t="shared" si="19"/>
        <v>0.43602069648820224</v>
      </c>
      <c r="X36" s="248">
        <f t="shared" si="19"/>
        <v>6.4312647566691333E-2</v>
      </c>
      <c r="Y36" s="248">
        <f t="shared" si="19"/>
        <v>1.1714061012459125E-2</v>
      </c>
      <c r="Z36" s="248">
        <f t="shared" si="19"/>
        <v>0.10855614973262032</v>
      </c>
      <c r="AA36" s="248"/>
      <c r="AB36" s="249"/>
      <c r="AC36" s="100">
        <f>SUM(AC31:AC35)</f>
        <v>10295</v>
      </c>
      <c r="AD36" s="165">
        <f t="shared" si="21"/>
        <v>11882</v>
      </c>
      <c r="AE36" s="166">
        <f t="shared" si="21"/>
        <v>1825</v>
      </c>
      <c r="AF36" s="166">
        <f t="shared" ref="AF36:AG36" si="24">SUM(AF31:AF35)</f>
        <v>283</v>
      </c>
      <c r="AG36" s="166">
        <f t="shared" si="24"/>
        <v>2233</v>
      </c>
      <c r="AH36" s="166"/>
      <c r="AI36" s="167"/>
    </row>
    <row r="37" spans="1:35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</row>
    <row r="38" spans="1:35" s="68" customFormat="1" x14ac:dyDescent="0.25">
      <c r="A38" s="176"/>
      <c r="B38" s="69" t="s">
        <v>30</v>
      </c>
      <c r="C38" s="70">
        <f>'NECO-ELECTRIC'!C38+'NECO-GAS'!C38</f>
        <v>30978</v>
      </c>
      <c r="D38" s="71">
        <f>'NECO-ELECTRIC'!D38+'NECO-GAS'!D38</f>
        <v>32412</v>
      </c>
      <c r="E38" s="71">
        <f>'NECO-ELECTRIC'!E38+'NECO-GAS'!E38</f>
        <v>33848</v>
      </c>
      <c r="F38" s="71">
        <f>'NECO-ELECTRIC'!F38+'NECO-GAS'!F38</f>
        <v>37440</v>
      </c>
      <c r="G38" s="71">
        <f>'NECO-ELECTRIC'!G38+'NECO-GAS'!G38</f>
        <v>38362</v>
      </c>
      <c r="H38" s="71">
        <f>'NECO-ELECTRIC'!H38+'NECO-GAS'!H38</f>
        <v>37585</v>
      </c>
      <c r="I38" s="71">
        <f>'NECO-ELECTRIC'!I38+'NECO-GAS'!I38</f>
        <v>37558</v>
      </c>
      <c r="J38" s="71">
        <f>'NECO-ELECTRIC'!J38+'NECO-GAS'!J38</f>
        <v>37514</v>
      </c>
      <c r="K38" s="71">
        <f>'NECO-ELECTRIC'!K38+'NECO-GAS'!K38</f>
        <v>42509</v>
      </c>
      <c r="L38" s="71">
        <f>'NECO-ELECTRIC'!L38+'NECO-GAS'!L38</f>
        <v>44576</v>
      </c>
      <c r="M38" s="71">
        <f>'NECO-ELECTRIC'!M38+'NECO-GAS'!M38</f>
        <v>45870</v>
      </c>
      <c r="N38" s="72">
        <f>'NECO-ELECTRIC'!N38+'NECO-GAS'!N38</f>
        <v>44193</v>
      </c>
      <c r="O38" s="70">
        <f>'NECO-ELECTRIC'!O38+'NECO-GAS'!O38</f>
        <v>47433</v>
      </c>
      <c r="P38" s="71">
        <f>'NECO-ELECTRIC'!P38+'NECO-GAS'!P38</f>
        <v>57901</v>
      </c>
      <c r="Q38" s="71">
        <f>'NECO-ELECTRIC'!Q38+'NECO-GAS'!Q38</f>
        <v>65850</v>
      </c>
      <c r="R38" s="71">
        <f>'NECO-ELECTRIC'!R38+'NECO-GAS'!R38</f>
        <v>66762</v>
      </c>
      <c r="S38" s="71">
        <f>'NECO-ELECTRIC'!S38+'NECO-GAS'!S38</f>
        <v>66520</v>
      </c>
      <c r="T38" s="71">
        <f>'NECO-ELECTRIC'!T38+'NECO-GAS'!T38</f>
        <v>66520</v>
      </c>
      <c r="U38" s="96"/>
      <c r="V38" s="211">
        <f t="shared" ref="V38:Z43" si="25">IF(ISERROR((O38-C38)/C38)=TRUE,0,(O38-C38)/C38)</f>
        <v>0.53118342049196199</v>
      </c>
      <c r="W38" s="211">
        <f t="shared" si="25"/>
        <v>0.78640626928298163</v>
      </c>
      <c r="X38" s="211">
        <f t="shared" si="25"/>
        <v>0.94546206570550695</v>
      </c>
      <c r="Y38" s="211">
        <f t="shared" si="25"/>
        <v>0.78317307692307692</v>
      </c>
      <c r="Z38" s="211">
        <f t="shared" si="25"/>
        <v>0.73400761169907724</v>
      </c>
      <c r="AA38" s="244"/>
      <c r="AB38" s="245"/>
      <c r="AC38" s="97">
        <f t="shared" ref="AC38:AG42" si="26">O38-C38</f>
        <v>16455</v>
      </c>
      <c r="AD38" s="74">
        <f t="shared" si="26"/>
        <v>25489</v>
      </c>
      <c r="AE38" s="75">
        <f t="shared" si="26"/>
        <v>32002</v>
      </c>
      <c r="AF38" s="75">
        <f t="shared" si="26"/>
        <v>29322</v>
      </c>
      <c r="AG38" s="75">
        <f t="shared" si="26"/>
        <v>28158</v>
      </c>
      <c r="AH38" s="98"/>
      <c r="AI38" s="99"/>
    </row>
    <row r="39" spans="1:35" s="68" customFormat="1" x14ac:dyDescent="0.25">
      <c r="A39" s="176"/>
      <c r="B39" s="69" t="s">
        <v>31</v>
      </c>
      <c r="C39" s="70">
        <f>'NECO-ELECTRIC'!C39+'NECO-GAS'!C39</f>
        <v>14256</v>
      </c>
      <c r="D39" s="71">
        <f>'NECO-ELECTRIC'!D39+'NECO-GAS'!D39</f>
        <v>14876</v>
      </c>
      <c r="E39" s="71">
        <f>'NECO-ELECTRIC'!E39+'NECO-GAS'!E39</f>
        <v>13973</v>
      </c>
      <c r="F39" s="71">
        <f>'NECO-ELECTRIC'!F39+'NECO-GAS'!F39</f>
        <v>13458</v>
      </c>
      <c r="G39" s="71">
        <f>'NECO-ELECTRIC'!G39+'NECO-GAS'!G39</f>
        <v>13286</v>
      </c>
      <c r="H39" s="71">
        <f>'NECO-ELECTRIC'!H39+'NECO-GAS'!H39</f>
        <v>13349</v>
      </c>
      <c r="I39" s="71">
        <f>'NECO-ELECTRIC'!I39+'NECO-GAS'!I39</f>
        <v>13459</v>
      </c>
      <c r="J39" s="71">
        <f>'NECO-ELECTRIC'!J39+'NECO-GAS'!J39</f>
        <v>13650</v>
      </c>
      <c r="K39" s="71">
        <f>'NECO-ELECTRIC'!K39+'NECO-GAS'!K39</f>
        <v>14863</v>
      </c>
      <c r="L39" s="71">
        <f>'NECO-ELECTRIC'!L39+'NECO-GAS'!L39</f>
        <v>15450</v>
      </c>
      <c r="M39" s="71">
        <f>'NECO-ELECTRIC'!M39+'NECO-GAS'!M39</f>
        <v>16088</v>
      </c>
      <c r="N39" s="72">
        <f>'NECO-ELECTRIC'!N39+'NECO-GAS'!N39</f>
        <v>14410</v>
      </c>
      <c r="O39" s="70">
        <f>'NECO-ELECTRIC'!O39+'NECO-GAS'!O39</f>
        <v>14607</v>
      </c>
      <c r="P39" s="71">
        <f>'NECO-ELECTRIC'!P39+'NECO-GAS'!P39</f>
        <v>15398</v>
      </c>
      <c r="Q39" s="71">
        <f>'NECO-ELECTRIC'!Q39+'NECO-GAS'!Q39</f>
        <v>15085</v>
      </c>
      <c r="R39" s="71">
        <f>'NECO-ELECTRIC'!R39+'NECO-GAS'!R39</f>
        <v>15154</v>
      </c>
      <c r="S39" s="71">
        <f>'NECO-ELECTRIC'!S39+'NECO-GAS'!S39</f>
        <v>15807</v>
      </c>
      <c r="T39" s="71">
        <f>'NECO-ELECTRIC'!T39+'NECO-GAS'!T39</f>
        <v>15807</v>
      </c>
      <c r="U39" s="96"/>
      <c r="V39" s="211">
        <f t="shared" si="25"/>
        <v>2.462121212121212E-2</v>
      </c>
      <c r="W39" s="211">
        <f t="shared" si="25"/>
        <v>3.5090077977951065E-2</v>
      </c>
      <c r="X39" s="211">
        <f t="shared" si="25"/>
        <v>7.9582051098547199E-2</v>
      </c>
      <c r="Y39" s="211">
        <f t="shared" si="25"/>
        <v>0.12602169713181752</v>
      </c>
      <c r="Z39" s="211">
        <f t="shared" si="25"/>
        <v>0.18974860755682674</v>
      </c>
      <c r="AA39" s="244"/>
      <c r="AB39" s="245"/>
      <c r="AC39" s="97">
        <f t="shared" si="26"/>
        <v>351</v>
      </c>
      <c r="AD39" s="74">
        <f t="shared" si="26"/>
        <v>522</v>
      </c>
      <c r="AE39" s="75">
        <f t="shared" si="26"/>
        <v>1112</v>
      </c>
      <c r="AF39" s="75">
        <f t="shared" si="26"/>
        <v>1696</v>
      </c>
      <c r="AG39" s="75">
        <f t="shared" si="26"/>
        <v>2521</v>
      </c>
      <c r="AH39" s="98"/>
      <c r="AI39" s="99"/>
    </row>
    <row r="40" spans="1:35" s="68" customFormat="1" x14ac:dyDescent="0.25">
      <c r="A40" s="176"/>
      <c r="B40" s="69" t="s">
        <v>32</v>
      </c>
      <c r="C40" s="70">
        <f>'NECO-ELECTRIC'!C40+'NECO-GAS'!C40</f>
        <v>2021</v>
      </c>
      <c r="D40" s="71">
        <f>'NECO-ELECTRIC'!D40+'NECO-GAS'!D40</f>
        <v>2219</v>
      </c>
      <c r="E40" s="71">
        <f>'NECO-ELECTRIC'!E40+'NECO-GAS'!E40</f>
        <v>2323</v>
      </c>
      <c r="F40" s="71">
        <f>'NECO-ELECTRIC'!F40+'NECO-GAS'!F40</f>
        <v>2676</v>
      </c>
      <c r="G40" s="71">
        <f>'NECO-ELECTRIC'!G40+'NECO-GAS'!G40</f>
        <v>2657</v>
      </c>
      <c r="H40" s="71">
        <f>'NECO-ELECTRIC'!H40+'NECO-GAS'!H40</f>
        <v>2534</v>
      </c>
      <c r="I40" s="71">
        <f>'NECO-ELECTRIC'!I40+'NECO-GAS'!I40</f>
        <v>2629</v>
      </c>
      <c r="J40" s="71">
        <f>'NECO-ELECTRIC'!J40+'NECO-GAS'!J40</f>
        <v>2716</v>
      </c>
      <c r="K40" s="71">
        <f>'NECO-ELECTRIC'!K40+'NECO-GAS'!K40</f>
        <v>2802</v>
      </c>
      <c r="L40" s="71">
        <f>'NECO-ELECTRIC'!L40+'NECO-GAS'!L40</f>
        <v>2725</v>
      </c>
      <c r="M40" s="71">
        <f>'NECO-ELECTRIC'!M40+'NECO-GAS'!M40</f>
        <v>2944</v>
      </c>
      <c r="N40" s="72">
        <f>'NECO-ELECTRIC'!N40+'NECO-GAS'!N40</f>
        <v>2736</v>
      </c>
      <c r="O40" s="70">
        <f>'NECO-ELECTRIC'!O40+'NECO-GAS'!O40</f>
        <v>3187</v>
      </c>
      <c r="P40" s="71">
        <f>'NECO-ELECTRIC'!P40+'NECO-GAS'!P40</f>
        <v>4637</v>
      </c>
      <c r="Q40" s="71">
        <f>'NECO-ELECTRIC'!Q40+'NECO-GAS'!Q40</f>
        <v>6315</v>
      </c>
      <c r="R40" s="71">
        <f>'NECO-ELECTRIC'!R40+'NECO-GAS'!R40</f>
        <v>6118</v>
      </c>
      <c r="S40" s="71">
        <f>'NECO-ELECTRIC'!S40+'NECO-GAS'!S40</f>
        <v>5748</v>
      </c>
      <c r="T40" s="71">
        <f>'NECO-ELECTRIC'!T40+'NECO-GAS'!T40</f>
        <v>5748</v>
      </c>
      <c r="U40" s="96"/>
      <c r="V40" s="211">
        <f t="shared" si="25"/>
        <v>0.57694210786739242</v>
      </c>
      <c r="W40" s="211">
        <f t="shared" si="25"/>
        <v>1.0896800360522758</v>
      </c>
      <c r="X40" s="211">
        <f t="shared" si="25"/>
        <v>1.7184674989238053</v>
      </c>
      <c r="Y40" s="211">
        <f t="shared" si="25"/>
        <v>1.2862481315396113</v>
      </c>
      <c r="Z40" s="211">
        <f t="shared" si="25"/>
        <v>1.1633421151674821</v>
      </c>
      <c r="AA40" s="244"/>
      <c r="AB40" s="245"/>
      <c r="AC40" s="97">
        <f t="shared" si="26"/>
        <v>1166</v>
      </c>
      <c r="AD40" s="74">
        <f t="shared" si="26"/>
        <v>2418</v>
      </c>
      <c r="AE40" s="75">
        <f t="shared" si="26"/>
        <v>3992</v>
      </c>
      <c r="AF40" s="75">
        <f t="shared" si="26"/>
        <v>3442</v>
      </c>
      <c r="AG40" s="75">
        <f t="shared" si="26"/>
        <v>3091</v>
      </c>
      <c r="AH40" s="98"/>
      <c r="AI40" s="99"/>
    </row>
    <row r="41" spans="1:35" s="68" customFormat="1" x14ac:dyDescent="0.25">
      <c r="A41" s="176"/>
      <c r="B41" s="69" t="s">
        <v>33</v>
      </c>
      <c r="C41" s="70">
        <f>'NECO-ELECTRIC'!C41+'NECO-GAS'!C41</f>
        <v>269</v>
      </c>
      <c r="D41" s="71">
        <f>'NECO-ELECTRIC'!D41+'NECO-GAS'!D41</f>
        <v>306</v>
      </c>
      <c r="E41" s="71">
        <f>'NECO-ELECTRIC'!E41+'NECO-GAS'!E41</f>
        <v>286</v>
      </c>
      <c r="F41" s="71">
        <f>'NECO-ELECTRIC'!F41+'NECO-GAS'!F41</f>
        <v>319</v>
      </c>
      <c r="G41" s="71">
        <f>'NECO-ELECTRIC'!G41+'NECO-GAS'!G41</f>
        <v>331</v>
      </c>
      <c r="H41" s="71">
        <f>'NECO-ELECTRIC'!H41+'NECO-GAS'!H41</f>
        <v>285</v>
      </c>
      <c r="I41" s="71">
        <f>'NECO-ELECTRIC'!I41+'NECO-GAS'!I41</f>
        <v>288</v>
      </c>
      <c r="J41" s="71">
        <f>'NECO-ELECTRIC'!J41+'NECO-GAS'!J41</f>
        <v>319</v>
      </c>
      <c r="K41" s="71">
        <f>'NECO-ELECTRIC'!K41+'NECO-GAS'!K41</f>
        <v>355</v>
      </c>
      <c r="L41" s="71">
        <f>'NECO-ELECTRIC'!L41+'NECO-GAS'!L41</f>
        <v>331</v>
      </c>
      <c r="M41" s="71">
        <f>'NECO-ELECTRIC'!M41+'NECO-GAS'!M41</f>
        <v>337</v>
      </c>
      <c r="N41" s="72">
        <f>'NECO-ELECTRIC'!N41+'NECO-GAS'!N41</f>
        <v>290</v>
      </c>
      <c r="O41" s="70">
        <f>'NECO-ELECTRIC'!O41+'NECO-GAS'!O41</f>
        <v>336</v>
      </c>
      <c r="P41" s="71">
        <f>'NECO-ELECTRIC'!P41+'NECO-GAS'!P41</f>
        <v>548</v>
      </c>
      <c r="Q41" s="71">
        <f>'NECO-ELECTRIC'!Q41+'NECO-GAS'!Q41</f>
        <v>757</v>
      </c>
      <c r="R41" s="71">
        <f>'NECO-ELECTRIC'!R41+'NECO-GAS'!R41</f>
        <v>751</v>
      </c>
      <c r="S41" s="71">
        <f>'NECO-ELECTRIC'!S41+'NECO-GAS'!S41</f>
        <v>744</v>
      </c>
      <c r="T41" s="71">
        <f>'NECO-ELECTRIC'!T41+'NECO-GAS'!T41</f>
        <v>744</v>
      </c>
      <c r="U41" s="96"/>
      <c r="V41" s="211">
        <f t="shared" si="25"/>
        <v>0.24907063197026022</v>
      </c>
      <c r="W41" s="211">
        <f t="shared" si="25"/>
        <v>0.79084967320261434</v>
      </c>
      <c r="X41" s="211">
        <f t="shared" si="25"/>
        <v>1.6468531468531469</v>
      </c>
      <c r="Y41" s="211">
        <f t="shared" si="25"/>
        <v>1.3542319749216301</v>
      </c>
      <c r="Z41" s="211">
        <f t="shared" si="25"/>
        <v>1.2477341389728096</v>
      </c>
      <c r="AA41" s="244"/>
      <c r="AB41" s="245"/>
      <c r="AC41" s="97">
        <f t="shared" si="26"/>
        <v>67</v>
      </c>
      <c r="AD41" s="74">
        <f t="shared" si="26"/>
        <v>242</v>
      </c>
      <c r="AE41" s="75">
        <f t="shared" si="26"/>
        <v>471</v>
      </c>
      <c r="AF41" s="75">
        <f t="shared" si="26"/>
        <v>432</v>
      </c>
      <c r="AG41" s="75">
        <f t="shared" si="26"/>
        <v>413</v>
      </c>
      <c r="AH41" s="98"/>
      <c r="AI41" s="99"/>
    </row>
    <row r="42" spans="1:35" s="68" customFormat="1" x14ac:dyDescent="0.25">
      <c r="A42" s="176"/>
      <c r="B42" s="69" t="s">
        <v>34</v>
      </c>
      <c r="C42" s="70">
        <f>'NECO-ELECTRIC'!C42+'NECO-GAS'!C42</f>
        <v>26</v>
      </c>
      <c r="D42" s="71">
        <f>'NECO-ELECTRIC'!D42+'NECO-GAS'!D42</f>
        <v>29</v>
      </c>
      <c r="E42" s="71">
        <f>'NECO-ELECTRIC'!E42+'NECO-GAS'!E42</f>
        <v>34</v>
      </c>
      <c r="F42" s="71">
        <f>'NECO-ELECTRIC'!F42+'NECO-GAS'!F42</f>
        <v>30</v>
      </c>
      <c r="G42" s="71">
        <f>'NECO-ELECTRIC'!G42+'NECO-GAS'!G42</f>
        <v>31</v>
      </c>
      <c r="H42" s="71">
        <f>'NECO-ELECTRIC'!H42+'NECO-GAS'!H42</f>
        <v>34</v>
      </c>
      <c r="I42" s="71">
        <f>'NECO-ELECTRIC'!I42+'NECO-GAS'!I42</f>
        <v>37</v>
      </c>
      <c r="J42" s="71">
        <f>'NECO-ELECTRIC'!J42+'NECO-GAS'!J42</f>
        <v>30</v>
      </c>
      <c r="K42" s="71">
        <f>'NECO-ELECTRIC'!K42+'NECO-GAS'!K42</f>
        <v>31</v>
      </c>
      <c r="L42" s="71">
        <f>'NECO-ELECTRIC'!L42+'NECO-GAS'!L42</f>
        <v>30</v>
      </c>
      <c r="M42" s="71">
        <f>'NECO-ELECTRIC'!M42+'NECO-GAS'!M42</f>
        <v>30</v>
      </c>
      <c r="N42" s="72">
        <f>'NECO-ELECTRIC'!N42+'NECO-GAS'!N42</f>
        <v>26</v>
      </c>
      <c r="O42" s="70">
        <f>'NECO-ELECTRIC'!O42+'NECO-GAS'!O42</f>
        <v>26</v>
      </c>
      <c r="P42" s="71">
        <f>'NECO-ELECTRIC'!P42+'NECO-GAS'!P42</f>
        <v>41</v>
      </c>
      <c r="Q42" s="71">
        <f>'NECO-ELECTRIC'!Q42+'NECO-GAS'!Q42</f>
        <v>66</v>
      </c>
      <c r="R42" s="71">
        <f>'NECO-ELECTRIC'!R42+'NECO-GAS'!R42</f>
        <v>70</v>
      </c>
      <c r="S42" s="71">
        <f>'NECO-ELECTRIC'!S42+'NECO-GAS'!S42</f>
        <v>74</v>
      </c>
      <c r="T42" s="71">
        <f>'NECO-ELECTRIC'!T42+'NECO-GAS'!T42</f>
        <v>74</v>
      </c>
      <c r="U42" s="96"/>
      <c r="V42" s="211">
        <f t="shared" si="25"/>
        <v>0</v>
      </c>
      <c r="W42" s="211">
        <f t="shared" si="25"/>
        <v>0.41379310344827586</v>
      </c>
      <c r="X42" s="211">
        <f t="shared" si="25"/>
        <v>0.94117647058823528</v>
      </c>
      <c r="Y42" s="211">
        <f t="shared" si="25"/>
        <v>1.3333333333333333</v>
      </c>
      <c r="Z42" s="211">
        <f t="shared" si="25"/>
        <v>1.3870967741935485</v>
      </c>
      <c r="AA42" s="244"/>
      <c r="AB42" s="245"/>
      <c r="AC42" s="97">
        <f t="shared" si="26"/>
        <v>0</v>
      </c>
      <c r="AD42" s="74">
        <f t="shared" si="26"/>
        <v>12</v>
      </c>
      <c r="AE42" s="75">
        <f t="shared" si="26"/>
        <v>32</v>
      </c>
      <c r="AF42" s="75">
        <f t="shared" si="26"/>
        <v>40</v>
      </c>
      <c r="AG42" s="75">
        <f t="shared" si="26"/>
        <v>43</v>
      </c>
      <c r="AH42" s="98"/>
      <c r="AI42" s="99"/>
    </row>
    <row r="43" spans="1:35" s="85" customFormat="1" ht="15.75" thickBot="1" x14ac:dyDescent="0.3">
      <c r="A43" s="177"/>
      <c r="B43" s="77" t="s">
        <v>35</v>
      </c>
      <c r="C43" s="78">
        <f>SUM(C38:C42)</f>
        <v>47550</v>
      </c>
      <c r="D43" s="79">
        <f t="shared" ref="D43:AE43" si="27">SUM(D38:D42)</f>
        <v>49842</v>
      </c>
      <c r="E43" s="79">
        <f t="shared" si="27"/>
        <v>50464</v>
      </c>
      <c r="F43" s="79">
        <f t="shared" si="27"/>
        <v>53923</v>
      </c>
      <c r="G43" s="79">
        <f t="shared" si="27"/>
        <v>54667</v>
      </c>
      <c r="H43" s="79">
        <f t="shared" si="27"/>
        <v>53787</v>
      </c>
      <c r="I43" s="79">
        <f t="shared" si="27"/>
        <v>53971</v>
      </c>
      <c r="J43" s="79">
        <f t="shared" si="27"/>
        <v>54229</v>
      </c>
      <c r="K43" s="79">
        <f t="shared" si="27"/>
        <v>60560</v>
      </c>
      <c r="L43" s="79">
        <f t="shared" si="27"/>
        <v>63112</v>
      </c>
      <c r="M43" s="79">
        <f t="shared" si="27"/>
        <v>65269</v>
      </c>
      <c r="N43" s="80">
        <f t="shared" si="27"/>
        <v>61655</v>
      </c>
      <c r="O43" s="78">
        <f t="shared" si="27"/>
        <v>65589</v>
      </c>
      <c r="P43" s="79">
        <f t="shared" ref="P43:R43" si="28">SUM(P38:P42)</f>
        <v>78525</v>
      </c>
      <c r="Q43" s="79">
        <f t="shared" si="28"/>
        <v>88073</v>
      </c>
      <c r="R43" s="79">
        <f t="shared" si="28"/>
        <v>88855</v>
      </c>
      <c r="S43" s="79">
        <f t="shared" ref="S43:T43" si="29">SUM(S38:S42)</f>
        <v>88893</v>
      </c>
      <c r="T43" s="79">
        <f t="shared" si="29"/>
        <v>88893</v>
      </c>
      <c r="U43" s="80"/>
      <c r="V43" s="212">
        <f t="shared" si="25"/>
        <v>0.3793690851735016</v>
      </c>
      <c r="W43" s="216">
        <f t="shared" si="25"/>
        <v>0.57547851209823042</v>
      </c>
      <c r="X43" s="217">
        <f t="shared" si="25"/>
        <v>0.74526395053899808</v>
      </c>
      <c r="Y43" s="217">
        <f t="shared" si="25"/>
        <v>0.64781262170131482</v>
      </c>
      <c r="Z43" s="217">
        <f t="shared" si="25"/>
        <v>0.62608154828324214</v>
      </c>
      <c r="AA43" s="217"/>
      <c r="AB43" s="218"/>
      <c r="AC43" s="81">
        <f>SUM(AC38:AC42)</f>
        <v>18039</v>
      </c>
      <c r="AD43" s="82">
        <f t="shared" si="27"/>
        <v>28683</v>
      </c>
      <c r="AE43" s="83">
        <f t="shared" si="27"/>
        <v>37609</v>
      </c>
      <c r="AF43" s="83">
        <f t="shared" ref="AF43:AG43" si="30">SUM(AF38:AF42)</f>
        <v>34932</v>
      </c>
      <c r="AG43" s="83">
        <f t="shared" si="30"/>
        <v>34226</v>
      </c>
      <c r="AH43" s="83"/>
      <c r="AI43" s="84"/>
    </row>
    <row r="44" spans="1:35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</row>
    <row r="45" spans="1:35" s="42" customFormat="1" x14ac:dyDescent="0.25">
      <c r="A45" s="176"/>
      <c r="B45" s="43" t="s">
        <v>30</v>
      </c>
      <c r="C45" s="70">
        <f>'NECO-ELECTRIC'!C45+'NECO-GAS'!C45</f>
        <v>15639204.07</v>
      </c>
      <c r="D45" s="71">
        <f>'NECO-ELECTRIC'!D45+'NECO-GAS'!D45</f>
        <v>16267797.66</v>
      </c>
      <c r="E45" s="71">
        <f>'NECO-ELECTRIC'!E45+'NECO-GAS'!E45</f>
        <v>12042108.109999999</v>
      </c>
      <c r="F45" s="71">
        <f>'NECO-ELECTRIC'!F45+'NECO-GAS'!F45</f>
        <v>8886354.0600000005</v>
      </c>
      <c r="G45" s="71">
        <f>'NECO-ELECTRIC'!G45+'NECO-GAS'!G45</f>
        <v>9636169.6300000008</v>
      </c>
      <c r="H45" s="71">
        <f>'NECO-ELECTRIC'!H45+'NECO-GAS'!H45</f>
        <v>11240099.76</v>
      </c>
      <c r="I45" s="71">
        <f>'NECO-ELECTRIC'!I45+'NECO-GAS'!I45</f>
        <v>12639513.18</v>
      </c>
      <c r="J45" s="71">
        <f>'NECO-ELECTRIC'!J45+'NECO-GAS'!J45</f>
        <v>10979726.460000001</v>
      </c>
      <c r="K45" s="71">
        <f>'NECO-ELECTRIC'!K45+'NECO-GAS'!K45</f>
        <v>10577419.109999999</v>
      </c>
      <c r="L45" s="71">
        <f>'NECO-ELECTRIC'!L45+'NECO-GAS'!L45</f>
        <v>10719819.699999999</v>
      </c>
      <c r="M45" s="71">
        <f>'NECO-ELECTRIC'!M45+'NECO-GAS'!M45</f>
        <v>13260162.16</v>
      </c>
      <c r="N45" s="72">
        <f>'NECO-ELECTRIC'!N45+'NECO-GAS'!N45</f>
        <v>18268643.66</v>
      </c>
      <c r="O45" s="70">
        <f>'NECO-ELECTRIC'!O45+'NECO-GAS'!O45</f>
        <v>18429190.609999999</v>
      </c>
      <c r="P45" s="71">
        <f>'NECO-ELECTRIC'!P45+'NECO-GAS'!P45</f>
        <v>17708339</v>
      </c>
      <c r="Q45" s="71">
        <f>'NECO-ELECTRIC'!Q45+'NECO-GAS'!Q45</f>
        <v>15538919</v>
      </c>
      <c r="R45" s="71">
        <f>'NECO-ELECTRIC'!R45+'NECO-GAS'!R45</f>
        <v>14770132</v>
      </c>
      <c r="S45" s="71">
        <f>'NECO-ELECTRIC'!S45+'NECO-GAS'!S45</f>
        <v>11165177</v>
      </c>
      <c r="T45" s="71">
        <f>'NECO-ELECTRIC'!T45+'NECO-GAS'!T45</f>
        <v>11165177</v>
      </c>
      <c r="U45" s="46"/>
      <c r="V45" s="211">
        <f t="shared" ref="V45:Z50" si="31">IF(ISERROR((O45-C45)/C45)=TRUE,0,(O45-C45)/C45)</f>
        <v>0.17839696492943063</v>
      </c>
      <c r="W45" s="211">
        <f t="shared" si="31"/>
        <v>8.8551712414155992E-2</v>
      </c>
      <c r="X45" s="211">
        <f t="shared" si="31"/>
        <v>0.2903819545596158</v>
      </c>
      <c r="Y45" s="211">
        <f t="shared" si="31"/>
        <v>0.66211383209279862</v>
      </c>
      <c r="Z45" s="211">
        <f t="shared" si="31"/>
        <v>0.15867377066918642</v>
      </c>
      <c r="AA45" s="244"/>
      <c r="AB45" s="245"/>
      <c r="AC45" s="47">
        <f t="shared" ref="AC45:AG49" si="32">O45-C45</f>
        <v>2789986.5399999991</v>
      </c>
      <c r="AD45" s="74">
        <f t="shared" si="32"/>
        <v>1440541.3399999999</v>
      </c>
      <c r="AE45" s="75">
        <f t="shared" si="32"/>
        <v>3496810.8900000006</v>
      </c>
      <c r="AF45" s="75">
        <f t="shared" si="32"/>
        <v>5883777.9399999995</v>
      </c>
      <c r="AG45" s="75">
        <f t="shared" si="32"/>
        <v>1529007.3699999992</v>
      </c>
      <c r="AH45" s="48"/>
      <c r="AI45" s="49"/>
    </row>
    <row r="46" spans="1:35" s="42" customFormat="1" x14ac:dyDescent="0.25">
      <c r="A46" s="176"/>
      <c r="B46" s="43" t="s">
        <v>31</v>
      </c>
      <c r="C46" s="70">
        <f>'NECO-ELECTRIC'!C46+'NECO-GAS'!C46</f>
        <v>3460049.79</v>
      </c>
      <c r="D46" s="71">
        <f>'NECO-ELECTRIC'!D46+'NECO-GAS'!D46</f>
        <v>3377241.45</v>
      </c>
      <c r="E46" s="71">
        <f>'NECO-ELECTRIC'!E46+'NECO-GAS'!E46</f>
        <v>2490344.5099999998</v>
      </c>
      <c r="F46" s="71">
        <f>'NECO-ELECTRIC'!F46+'NECO-GAS'!F46</f>
        <v>1739489.2600000002</v>
      </c>
      <c r="G46" s="71">
        <f>'NECO-ELECTRIC'!G46+'NECO-GAS'!G46</f>
        <v>1717467</v>
      </c>
      <c r="H46" s="71">
        <f>'NECO-ELECTRIC'!H46+'NECO-GAS'!H46</f>
        <v>1824281.37</v>
      </c>
      <c r="I46" s="71">
        <f>'NECO-ELECTRIC'!I46+'NECO-GAS'!I46</f>
        <v>2093820.42</v>
      </c>
      <c r="J46" s="71">
        <f>'NECO-ELECTRIC'!J46+'NECO-GAS'!J46</f>
        <v>1906617.3</v>
      </c>
      <c r="K46" s="71">
        <f>'NECO-ELECTRIC'!K46+'NECO-GAS'!K46</f>
        <v>1854339.05</v>
      </c>
      <c r="L46" s="71">
        <f>'NECO-ELECTRIC'!L46+'NECO-GAS'!L46</f>
        <v>2059778.29</v>
      </c>
      <c r="M46" s="71">
        <f>'NECO-ELECTRIC'!M46+'NECO-GAS'!M46</f>
        <v>2608600.3499999996</v>
      </c>
      <c r="N46" s="72">
        <f>'NECO-ELECTRIC'!N46+'NECO-GAS'!N46</f>
        <v>2895592.17</v>
      </c>
      <c r="O46" s="70">
        <f>'NECO-ELECTRIC'!O46+'NECO-GAS'!O46</f>
        <v>2619647.1</v>
      </c>
      <c r="P46" s="71">
        <f>'NECO-ELECTRIC'!P46+'NECO-GAS'!P46</f>
        <v>2343848</v>
      </c>
      <c r="Q46" s="71">
        <f>'NECO-ELECTRIC'!Q46+'NECO-GAS'!Q46</f>
        <v>2085356</v>
      </c>
      <c r="R46" s="71">
        <f>'NECO-ELECTRIC'!R46+'NECO-GAS'!R46</f>
        <v>1999635</v>
      </c>
      <c r="S46" s="71">
        <f>'NECO-ELECTRIC'!S46+'NECO-GAS'!S46</f>
        <v>1543659</v>
      </c>
      <c r="T46" s="71">
        <f>'NECO-ELECTRIC'!T46+'NECO-GAS'!T46</f>
        <v>1543659</v>
      </c>
      <c r="U46" s="46"/>
      <c r="V46" s="211">
        <f t="shared" si="31"/>
        <v>-0.24288745567444564</v>
      </c>
      <c r="W46" s="211">
        <f t="shared" si="31"/>
        <v>-0.30598743539642392</v>
      </c>
      <c r="X46" s="211">
        <f t="shared" si="31"/>
        <v>-0.16262348778402544</v>
      </c>
      <c r="Y46" s="211">
        <f t="shared" si="31"/>
        <v>0.1495529440635924</v>
      </c>
      <c r="Z46" s="211">
        <f t="shared" si="31"/>
        <v>-0.10120019773305688</v>
      </c>
      <c r="AA46" s="244"/>
      <c r="AB46" s="245"/>
      <c r="AC46" s="47">
        <f t="shared" si="32"/>
        <v>-840402.69</v>
      </c>
      <c r="AD46" s="74">
        <f t="shared" si="32"/>
        <v>-1033393.4500000002</v>
      </c>
      <c r="AE46" s="75">
        <f t="shared" si="32"/>
        <v>-404988.50999999978</v>
      </c>
      <c r="AF46" s="75">
        <f t="shared" si="32"/>
        <v>260145.73999999976</v>
      </c>
      <c r="AG46" s="75">
        <f t="shared" si="32"/>
        <v>-173808</v>
      </c>
      <c r="AH46" s="48"/>
      <c r="AI46" s="49"/>
    </row>
    <row r="47" spans="1:35" s="42" customFormat="1" x14ac:dyDescent="0.25">
      <c r="A47" s="176"/>
      <c r="B47" s="43" t="s">
        <v>32</v>
      </c>
      <c r="C47" s="70">
        <f>'NECO-ELECTRIC'!C47+'NECO-GAS'!C47</f>
        <v>2314873.63</v>
      </c>
      <c r="D47" s="71">
        <f>'NECO-ELECTRIC'!D47+'NECO-GAS'!D47</f>
        <v>2545603.59</v>
      </c>
      <c r="E47" s="71">
        <f>'NECO-ELECTRIC'!E47+'NECO-GAS'!E47</f>
        <v>1912069.75</v>
      </c>
      <c r="F47" s="71">
        <f>'NECO-ELECTRIC'!F47+'NECO-GAS'!F47</f>
        <v>1325844.3799999999</v>
      </c>
      <c r="G47" s="71">
        <f>'NECO-ELECTRIC'!G47+'NECO-GAS'!G47</f>
        <v>1715469.8900000001</v>
      </c>
      <c r="H47" s="71">
        <f>'NECO-ELECTRIC'!H47+'NECO-GAS'!H47</f>
        <v>1621351.65</v>
      </c>
      <c r="I47" s="71">
        <f>'NECO-ELECTRIC'!I47+'NECO-GAS'!I47</f>
        <v>1975840.98</v>
      </c>
      <c r="J47" s="71">
        <f>'NECO-ELECTRIC'!J47+'NECO-GAS'!J47</f>
        <v>1641265.3800000001</v>
      </c>
      <c r="K47" s="71">
        <f>'NECO-ELECTRIC'!K47+'NECO-GAS'!K47</f>
        <v>1748083.5</v>
      </c>
      <c r="L47" s="71">
        <f>'NECO-ELECTRIC'!L47+'NECO-GAS'!L47</f>
        <v>1734990.1</v>
      </c>
      <c r="M47" s="71">
        <f>'NECO-ELECTRIC'!M47+'NECO-GAS'!M47</f>
        <v>1999389.1400000001</v>
      </c>
      <c r="N47" s="72">
        <f>'NECO-ELECTRIC'!N47+'NECO-GAS'!N47</f>
        <v>2445757.5499999998</v>
      </c>
      <c r="O47" s="70">
        <f>'NECO-ELECTRIC'!O47+'NECO-GAS'!O47</f>
        <v>3041164.7600000002</v>
      </c>
      <c r="P47" s="71">
        <f>'NECO-ELECTRIC'!P47+'NECO-GAS'!P47</f>
        <v>3644423</v>
      </c>
      <c r="Q47" s="71">
        <f>'NECO-ELECTRIC'!Q47+'NECO-GAS'!Q47</f>
        <v>2338438</v>
      </c>
      <c r="R47" s="71">
        <f>'NECO-ELECTRIC'!R47+'NECO-GAS'!R47</f>
        <v>1941343</v>
      </c>
      <c r="S47" s="71">
        <f>'NECO-ELECTRIC'!S47+'NECO-GAS'!S47</f>
        <v>1667986</v>
      </c>
      <c r="T47" s="71">
        <f>'NECO-ELECTRIC'!T47+'NECO-GAS'!T47</f>
        <v>1667986</v>
      </c>
      <c r="U47" s="46"/>
      <c r="V47" s="211">
        <f t="shared" si="31"/>
        <v>0.31374979635497441</v>
      </c>
      <c r="W47" s="211">
        <f t="shared" si="31"/>
        <v>0.43165377921234005</v>
      </c>
      <c r="X47" s="211">
        <f t="shared" si="31"/>
        <v>0.22298781202934673</v>
      </c>
      <c r="Y47" s="211">
        <f t="shared" si="31"/>
        <v>0.46423142058346256</v>
      </c>
      <c r="Z47" s="211">
        <f t="shared" si="31"/>
        <v>-2.7679815470267523E-2</v>
      </c>
      <c r="AA47" s="244"/>
      <c r="AB47" s="245"/>
      <c r="AC47" s="47">
        <f t="shared" si="32"/>
        <v>726291.13000000035</v>
      </c>
      <c r="AD47" s="74">
        <f t="shared" si="32"/>
        <v>1098819.4100000001</v>
      </c>
      <c r="AE47" s="75">
        <f t="shared" si="32"/>
        <v>426368.25</v>
      </c>
      <c r="AF47" s="75">
        <f t="shared" si="32"/>
        <v>615498.62000000011</v>
      </c>
      <c r="AG47" s="75">
        <f t="shared" si="32"/>
        <v>-47483.89000000013</v>
      </c>
      <c r="AH47" s="48"/>
      <c r="AI47" s="49"/>
    </row>
    <row r="48" spans="1:35" s="42" customFormat="1" x14ac:dyDescent="0.25">
      <c r="A48" s="176"/>
      <c r="B48" s="43" t="s">
        <v>33</v>
      </c>
      <c r="C48" s="70">
        <f>'NECO-ELECTRIC'!C48+'NECO-GAS'!C48</f>
        <v>2840446.51</v>
      </c>
      <c r="D48" s="71">
        <f>'NECO-ELECTRIC'!D48+'NECO-GAS'!D48</f>
        <v>3131533.85</v>
      </c>
      <c r="E48" s="71">
        <f>'NECO-ELECTRIC'!E48+'NECO-GAS'!E48</f>
        <v>2172853.34</v>
      </c>
      <c r="F48" s="71">
        <f>'NECO-ELECTRIC'!F48+'NECO-GAS'!F48</f>
        <v>1716459.74</v>
      </c>
      <c r="G48" s="71">
        <f>'NECO-ELECTRIC'!G48+'NECO-GAS'!G48</f>
        <v>2278882.75</v>
      </c>
      <c r="H48" s="71">
        <f>'NECO-ELECTRIC'!H48+'NECO-GAS'!H48</f>
        <v>1798358.7</v>
      </c>
      <c r="I48" s="71">
        <f>'NECO-ELECTRIC'!I48+'NECO-GAS'!I48</f>
        <v>2195919.16</v>
      </c>
      <c r="J48" s="71">
        <f>'NECO-ELECTRIC'!J48+'NECO-GAS'!J48</f>
        <v>1855125.2000000002</v>
      </c>
      <c r="K48" s="71">
        <f>'NECO-ELECTRIC'!K48+'NECO-GAS'!K48</f>
        <v>2293715.85</v>
      </c>
      <c r="L48" s="71">
        <f>'NECO-ELECTRIC'!L48+'NECO-GAS'!L48</f>
        <v>2266451.0300000003</v>
      </c>
      <c r="M48" s="71">
        <f>'NECO-ELECTRIC'!M48+'NECO-GAS'!M48</f>
        <v>2186598.5</v>
      </c>
      <c r="N48" s="72">
        <f>'NECO-ELECTRIC'!N48+'NECO-GAS'!N48</f>
        <v>2605290.1399999997</v>
      </c>
      <c r="O48" s="70">
        <f>'NECO-ELECTRIC'!O48+'NECO-GAS'!O48</f>
        <v>3236552.18</v>
      </c>
      <c r="P48" s="71">
        <f>'NECO-ELECTRIC'!P48+'NECO-GAS'!P48</f>
        <v>4705572</v>
      </c>
      <c r="Q48" s="71">
        <f>'NECO-ELECTRIC'!Q48+'NECO-GAS'!Q48</f>
        <v>2984348</v>
      </c>
      <c r="R48" s="71">
        <f>'NECO-ELECTRIC'!R48+'NECO-GAS'!R48</f>
        <v>2657655</v>
      </c>
      <c r="S48" s="71">
        <f>'NECO-ELECTRIC'!S48+'NECO-GAS'!S48</f>
        <v>2354764</v>
      </c>
      <c r="T48" s="71">
        <f>'NECO-ELECTRIC'!T48+'NECO-GAS'!T48</f>
        <v>2354764</v>
      </c>
      <c r="U48" s="46"/>
      <c r="V48" s="211">
        <f t="shared" si="31"/>
        <v>0.13945190258133058</v>
      </c>
      <c r="W48" s="211">
        <f t="shared" si="31"/>
        <v>0.50264126954910604</v>
      </c>
      <c r="X48" s="211">
        <f t="shared" si="31"/>
        <v>0.37346959643396832</v>
      </c>
      <c r="Y48" s="211">
        <f t="shared" si="31"/>
        <v>0.54833517971123513</v>
      </c>
      <c r="Z48" s="211">
        <f t="shared" si="31"/>
        <v>3.3297566537813322E-2</v>
      </c>
      <c r="AA48" s="244"/>
      <c r="AB48" s="245"/>
      <c r="AC48" s="47">
        <f t="shared" si="32"/>
        <v>396105.67000000039</v>
      </c>
      <c r="AD48" s="74">
        <f t="shared" si="32"/>
        <v>1574038.15</v>
      </c>
      <c r="AE48" s="75">
        <f t="shared" si="32"/>
        <v>811494.66000000015</v>
      </c>
      <c r="AF48" s="75">
        <f t="shared" si="32"/>
        <v>941195.26</v>
      </c>
      <c r="AG48" s="75">
        <f t="shared" si="32"/>
        <v>75881.25</v>
      </c>
      <c r="AH48" s="48"/>
      <c r="AI48" s="49"/>
    </row>
    <row r="49" spans="1:35" s="42" customFormat="1" x14ac:dyDescent="0.25">
      <c r="A49" s="176"/>
      <c r="B49" s="43" t="s">
        <v>34</v>
      </c>
      <c r="C49" s="70">
        <f>'NECO-ELECTRIC'!C49+'NECO-GAS'!C49</f>
        <v>2183407.2599999998</v>
      </c>
      <c r="D49" s="71">
        <f>'NECO-ELECTRIC'!D49+'NECO-GAS'!D49</f>
        <v>2787279.51</v>
      </c>
      <c r="E49" s="71">
        <f>'NECO-ELECTRIC'!E49+'NECO-GAS'!E49</f>
        <v>1920513.5799999998</v>
      </c>
      <c r="F49" s="71">
        <f>'NECO-ELECTRIC'!F49+'NECO-GAS'!F49</f>
        <v>1412145.3499999999</v>
      </c>
      <c r="G49" s="71">
        <f>'NECO-ELECTRIC'!G49+'NECO-GAS'!G49</f>
        <v>2070565.23</v>
      </c>
      <c r="H49" s="71">
        <f>'NECO-ELECTRIC'!H49+'NECO-GAS'!H49</f>
        <v>1131387.27</v>
      </c>
      <c r="I49" s="71">
        <f>'NECO-ELECTRIC'!I49+'NECO-GAS'!I49</f>
        <v>2469455.06</v>
      </c>
      <c r="J49" s="71">
        <f>'NECO-ELECTRIC'!J49+'NECO-GAS'!J49</f>
        <v>1005355.48</v>
      </c>
      <c r="K49" s="71">
        <f>'NECO-ELECTRIC'!K49+'NECO-GAS'!K49</f>
        <v>1747290.37</v>
      </c>
      <c r="L49" s="71">
        <f>'NECO-ELECTRIC'!L49+'NECO-GAS'!L49</f>
        <v>2559850.65</v>
      </c>
      <c r="M49" s="71">
        <f>'NECO-ELECTRIC'!M49+'NECO-GAS'!M49</f>
        <v>2594715.0099999998</v>
      </c>
      <c r="N49" s="72">
        <f>'NECO-ELECTRIC'!N49+'NECO-GAS'!N49</f>
        <v>2213796.69</v>
      </c>
      <c r="O49" s="70">
        <f>'NECO-ELECTRIC'!O49+'NECO-GAS'!O49</f>
        <v>3272825.79</v>
      </c>
      <c r="P49" s="71">
        <f>'NECO-ELECTRIC'!P49+'NECO-GAS'!P49</f>
        <v>3250588</v>
      </c>
      <c r="Q49" s="71">
        <f>'NECO-ELECTRIC'!Q49+'NECO-GAS'!Q49</f>
        <v>2385890</v>
      </c>
      <c r="R49" s="71">
        <f>'NECO-ELECTRIC'!R49+'NECO-GAS'!R49</f>
        <v>2568168</v>
      </c>
      <c r="S49" s="71">
        <f>'NECO-ELECTRIC'!S49+'NECO-GAS'!S49</f>
        <v>3386949</v>
      </c>
      <c r="T49" s="71">
        <f>'NECO-ELECTRIC'!T49+'NECO-GAS'!T49</f>
        <v>3386949</v>
      </c>
      <c r="U49" s="46"/>
      <c r="V49" s="211">
        <f t="shared" si="31"/>
        <v>0.49895342474953591</v>
      </c>
      <c r="W49" s="211">
        <f t="shared" si="31"/>
        <v>0.16622247188980349</v>
      </c>
      <c r="X49" s="211">
        <f t="shared" si="31"/>
        <v>0.24231873434604936</v>
      </c>
      <c r="Y49" s="211">
        <f t="shared" si="31"/>
        <v>0.81862865603742574</v>
      </c>
      <c r="Z49" s="211">
        <f t="shared" si="31"/>
        <v>0.63576058890933851</v>
      </c>
      <c r="AA49" s="244"/>
      <c r="AB49" s="245"/>
      <c r="AC49" s="47">
        <f t="shared" si="32"/>
        <v>1089418.5300000003</v>
      </c>
      <c r="AD49" s="74">
        <f t="shared" si="32"/>
        <v>463308.49000000022</v>
      </c>
      <c r="AE49" s="75">
        <f t="shared" si="32"/>
        <v>465376.42000000016</v>
      </c>
      <c r="AF49" s="75">
        <f t="shared" si="32"/>
        <v>1156022.6500000001</v>
      </c>
      <c r="AG49" s="75">
        <f t="shared" si="32"/>
        <v>1316383.77</v>
      </c>
      <c r="AH49" s="48"/>
      <c r="AI49" s="49"/>
    </row>
    <row r="50" spans="1:35" s="154" customFormat="1" x14ac:dyDescent="0.25">
      <c r="A50" s="177"/>
      <c r="B50" s="43" t="s">
        <v>35</v>
      </c>
      <c r="C50" s="168">
        <f>SUM(C45:C49)</f>
        <v>26437981.259999998</v>
      </c>
      <c r="D50" s="169">
        <f t="shared" ref="D50:AE64" si="33">SUM(D45:D49)</f>
        <v>28109456.060000002</v>
      </c>
      <c r="E50" s="169">
        <f t="shared" si="33"/>
        <v>20537889.289999999</v>
      </c>
      <c r="F50" s="169">
        <f t="shared" si="33"/>
        <v>15080292.789999999</v>
      </c>
      <c r="G50" s="169">
        <f t="shared" si="33"/>
        <v>17418554.5</v>
      </c>
      <c r="H50" s="169">
        <f t="shared" si="33"/>
        <v>17615478.75</v>
      </c>
      <c r="I50" s="169">
        <f t="shared" si="33"/>
        <v>21374548.800000001</v>
      </c>
      <c r="J50" s="169">
        <f t="shared" si="33"/>
        <v>17388089.820000004</v>
      </c>
      <c r="K50" s="169">
        <f t="shared" si="33"/>
        <v>18220847.879999999</v>
      </c>
      <c r="L50" s="169">
        <f t="shared" si="33"/>
        <v>19340889.769999996</v>
      </c>
      <c r="M50" s="169">
        <f t="shared" si="33"/>
        <v>22649465.159999996</v>
      </c>
      <c r="N50" s="170">
        <f t="shared" si="33"/>
        <v>28429080.210000001</v>
      </c>
      <c r="O50" s="168">
        <f t="shared" si="33"/>
        <v>30599380.440000001</v>
      </c>
      <c r="P50" s="169">
        <f t="shared" ref="P50:R50" si="34">SUM(P45:P49)</f>
        <v>31652770</v>
      </c>
      <c r="Q50" s="169">
        <f t="shared" si="34"/>
        <v>25332951</v>
      </c>
      <c r="R50" s="169">
        <f t="shared" si="34"/>
        <v>23936933</v>
      </c>
      <c r="S50" s="169">
        <f t="shared" ref="S50:T50" si="35">SUM(S45:S49)</f>
        <v>20118535</v>
      </c>
      <c r="T50" s="169">
        <f t="shared" si="35"/>
        <v>20118535</v>
      </c>
      <c r="U50" s="170"/>
      <c r="V50" s="246">
        <f t="shared" si="31"/>
        <v>0.15740230462664317</v>
      </c>
      <c r="W50" s="247">
        <f t="shared" si="31"/>
        <v>0.12605416242977976</v>
      </c>
      <c r="X50" s="248">
        <f t="shared" si="31"/>
        <v>0.23347392919946941</v>
      </c>
      <c r="Y50" s="248">
        <f t="shared" si="31"/>
        <v>0.58729895588452974</v>
      </c>
      <c r="Z50" s="248">
        <f t="shared" si="31"/>
        <v>0.15500600236374379</v>
      </c>
      <c r="AA50" s="248"/>
      <c r="AB50" s="249"/>
      <c r="AC50" s="50">
        <f t="shared" si="33"/>
        <v>4161399.18</v>
      </c>
      <c r="AD50" s="171">
        <f t="shared" si="33"/>
        <v>3543313.94</v>
      </c>
      <c r="AE50" s="172">
        <f t="shared" si="33"/>
        <v>4795061.7100000009</v>
      </c>
      <c r="AF50" s="172">
        <f t="shared" ref="AF50:AG50" si="36">SUM(AF45:AF49)</f>
        <v>8856640.209999999</v>
      </c>
      <c r="AG50" s="172">
        <f t="shared" si="36"/>
        <v>2699980.4999999991</v>
      </c>
      <c r="AH50" s="172"/>
      <c r="AI50" s="173"/>
    </row>
    <row r="51" spans="1:35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</row>
    <row r="52" spans="1:35" s="42" customFormat="1" x14ac:dyDescent="0.25">
      <c r="A52" s="176"/>
      <c r="B52" s="43" t="s">
        <v>30</v>
      </c>
      <c r="C52" s="70">
        <f>'NECO-ELECTRIC'!C52+'NECO-GAS'!C52</f>
        <v>6979799.4000000004</v>
      </c>
      <c r="D52" s="71">
        <f>'NECO-ELECTRIC'!D52+'NECO-GAS'!D52</f>
        <v>7896400.9699999997</v>
      </c>
      <c r="E52" s="71">
        <f>'NECO-ELECTRIC'!E52+'NECO-GAS'!E52</f>
        <v>7953673.5899999999</v>
      </c>
      <c r="F52" s="71">
        <f>'NECO-ELECTRIC'!F52+'NECO-GAS'!F52</f>
        <v>6097482.3100000005</v>
      </c>
      <c r="G52" s="71">
        <f>'NECO-ELECTRIC'!G52+'NECO-GAS'!G52</f>
        <v>4571190.32</v>
      </c>
      <c r="H52" s="71">
        <f>'NECO-ELECTRIC'!H52+'NECO-GAS'!H52</f>
        <v>4287067.49</v>
      </c>
      <c r="I52" s="71">
        <f>'NECO-ELECTRIC'!I52+'NECO-GAS'!I52</f>
        <v>4687583.47</v>
      </c>
      <c r="J52" s="71">
        <f>'NECO-ELECTRIC'!J52+'NECO-GAS'!J52</f>
        <v>5842573.8399999999</v>
      </c>
      <c r="K52" s="71">
        <f>'NECO-ELECTRIC'!K52+'NECO-GAS'!K52</f>
        <v>5790180.2699999996</v>
      </c>
      <c r="L52" s="71">
        <f>'NECO-ELECTRIC'!L52+'NECO-GAS'!L52</f>
        <v>5392935.4800000004</v>
      </c>
      <c r="M52" s="71">
        <f>'NECO-ELECTRIC'!M52+'NECO-GAS'!M52</f>
        <v>6458420.0099999998</v>
      </c>
      <c r="N52" s="72">
        <f>'NECO-ELECTRIC'!N52+'NECO-GAS'!N52</f>
        <v>8285361.2700000005</v>
      </c>
      <c r="O52" s="70">
        <f>'NECO-ELECTRIC'!O52+'NECO-GAS'!O52</f>
        <v>10792423.4</v>
      </c>
      <c r="P52" s="71">
        <f>'NECO-ELECTRIC'!P52+'NECO-GAS'!P52</f>
        <v>11963241</v>
      </c>
      <c r="Q52" s="71">
        <f>'NECO-ELECTRIC'!Q52+'NECO-GAS'!Q52</f>
        <v>11305213</v>
      </c>
      <c r="R52" s="71">
        <f>'NECO-ELECTRIC'!R52+'NECO-GAS'!R52</f>
        <v>10388600</v>
      </c>
      <c r="S52" s="71">
        <f>'NECO-ELECTRIC'!S52+'NECO-GAS'!S52</f>
        <v>8657937</v>
      </c>
      <c r="T52" s="71">
        <f>'NECO-ELECTRIC'!T52+'NECO-GAS'!T52</f>
        <v>8657937</v>
      </c>
      <c r="U52" s="46"/>
      <c r="V52" s="211">
        <f t="shared" ref="V52:Z57" si="37">IF(ISERROR((O52-C52)/C52)=TRUE,0,(O52-C52)/C52)</f>
        <v>0.54623690188001672</v>
      </c>
      <c r="W52" s="211">
        <f t="shared" si="37"/>
        <v>0.5150245086908245</v>
      </c>
      <c r="X52" s="211">
        <f t="shared" si="37"/>
        <v>0.42138256895704468</v>
      </c>
      <c r="Y52" s="211">
        <f t="shared" si="37"/>
        <v>0.70375238038205956</v>
      </c>
      <c r="Z52" s="211">
        <f t="shared" si="37"/>
        <v>0.89402243046401964</v>
      </c>
      <c r="AA52" s="244"/>
      <c r="AB52" s="245"/>
      <c r="AC52" s="47">
        <f t="shared" ref="AC52:AG56" si="38">O52-C52</f>
        <v>3812624</v>
      </c>
      <c r="AD52" s="74">
        <f t="shared" si="38"/>
        <v>4066840.0300000003</v>
      </c>
      <c r="AE52" s="75">
        <f t="shared" si="38"/>
        <v>3351539.41</v>
      </c>
      <c r="AF52" s="75">
        <f t="shared" si="38"/>
        <v>4291117.6899999995</v>
      </c>
      <c r="AG52" s="75">
        <f t="shared" si="38"/>
        <v>4086746.6799999997</v>
      </c>
      <c r="AH52" s="48"/>
      <c r="AI52" s="49"/>
    </row>
    <row r="53" spans="1:35" s="42" customFormat="1" x14ac:dyDescent="0.25">
      <c r="A53" s="176"/>
      <c r="B53" s="43" t="s">
        <v>31</v>
      </c>
      <c r="C53" s="70">
        <f>'NECO-ELECTRIC'!C53+'NECO-GAS'!C53</f>
        <v>2641183.9</v>
      </c>
      <c r="D53" s="71">
        <f>'NECO-ELECTRIC'!D53+'NECO-GAS'!D53</f>
        <v>2829427.48</v>
      </c>
      <c r="E53" s="71">
        <f>'NECO-ELECTRIC'!E53+'NECO-GAS'!E53</f>
        <v>2525729.41</v>
      </c>
      <c r="F53" s="71">
        <f>'NECO-ELECTRIC'!F53+'NECO-GAS'!F53</f>
        <v>1830397.5699999998</v>
      </c>
      <c r="G53" s="71">
        <f>'NECO-ELECTRIC'!G53+'NECO-GAS'!G53</f>
        <v>1354245.6400000001</v>
      </c>
      <c r="H53" s="71">
        <f>'NECO-ELECTRIC'!H53+'NECO-GAS'!H53</f>
        <v>1225799.76</v>
      </c>
      <c r="I53" s="71">
        <f>'NECO-ELECTRIC'!I53+'NECO-GAS'!I53</f>
        <v>1341371.45</v>
      </c>
      <c r="J53" s="71">
        <f>'NECO-ELECTRIC'!J53+'NECO-GAS'!J53</f>
        <v>1625077.28</v>
      </c>
      <c r="K53" s="71">
        <f>'NECO-ELECTRIC'!K53+'NECO-GAS'!K53</f>
        <v>1561292.23</v>
      </c>
      <c r="L53" s="71">
        <f>'NECO-ELECTRIC'!L53+'NECO-GAS'!L53</f>
        <v>1541054.43</v>
      </c>
      <c r="M53" s="71">
        <f>'NECO-ELECTRIC'!M53+'NECO-GAS'!M53</f>
        <v>1849359.75</v>
      </c>
      <c r="N53" s="72">
        <f>'NECO-ELECTRIC'!N53+'NECO-GAS'!N53</f>
        <v>2127127.6</v>
      </c>
      <c r="O53" s="70">
        <f>'NECO-ELECTRIC'!O53+'NECO-GAS'!O53</f>
        <v>2421494.81</v>
      </c>
      <c r="P53" s="71">
        <f>'NECO-ELECTRIC'!P53+'NECO-GAS'!P53</f>
        <v>2219193</v>
      </c>
      <c r="Q53" s="71">
        <f>'NECO-ELECTRIC'!Q53+'NECO-GAS'!Q53</f>
        <v>1972934</v>
      </c>
      <c r="R53" s="71">
        <f>'NECO-ELECTRIC'!R53+'NECO-GAS'!R53</f>
        <v>1841545</v>
      </c>
      <c r="S53" s="71">
        <f>'NECO-ELECTRIC'!S53+'NECO-GAS'!S53</f>
        <v>1619040</v>
      </c>
      <c r="T53" s="71">
        <f>'NECO-ELECTRIC'!T53+'NECO-GAS'!T53</f>
        <v>1619040</v>
      </c>
      <c r="U53" s="46"/>
      <c r="V53" s="211">
        <f t="shared" si="37"/>
        <v>-8.3178263353793677E-2</v>
      </c>
      <c r="W53" s="211">
        <f t="shared" si="37"/>
        <v>-0.21567419003083974</v>
      </c>
      <c r="X53" s="211">
        <f t="shared" si="37"/>
        <v>-0.21886565037859701</v>
      </c>
      <c r="Y53" s="211">
        <f t="shared" si="37"/>
        <v>6.0901687058075417E-3</v>
      </c>
      <c r="Z53" s="211">
        <f t="shared" si="37"/>
        <v>0.19552904744814231</v>
      </c>
      <c r="AA53" s="244"/>
      <c r="AB53" s="245"/>
      <c r="AC53" s="47">
        <f t="shared" si="38"/>
        <v>-219689.08999999985</v>
      </c>
      <c r="AD53" s="74">
        <f t="shared" si="38"/>
        <v>-610234.48</v>
      </c>
      <c r="AE53" s="75">
        <f t="shared" si="38"/>
        <v>-552795.41000000015</v>
      </c>
      <c r="AF53" s="75">
        <f t="shared" si="38"/>
        <v>11147.430000000168</v>
      </c>
      <c r="AG53" s="75">
        <f t="shared" si="38"/>
        <v>264794.35999999987</v>
      </c>
      <c r="AH53" s="48"/>
      <c r="AI53" s="49"/>
    </row>
    <row r="54" spans="1:35" s="42" customFormat="1" x14ac:dyDescent="0.25">
      <c r="A54" s="176"/>
      <c r="B54" s="43" t="s">
        <v>32</v>
      </c>
      <c r="C54" s="70">
        <f>'NECO-ELECTRIC'!C54+'NECO-GAS'!C54</f>
        <v>681875.97</v>
      </c>
      <c r="D54" s="71">
        <f>'NECO-ELECTRIC'!D54+'NECO-GAS'!D54</f>
        <v>747968.33000000007</v>
      </c>
      <c r="E54" s="71">
        <f>'NECO-ELECTRIC'!E54+'NECO-GAS'!E54</f>
        <v>821399.63</v>
      </c>
      <c r="F54" s="71">
        <f>'NECO-ELECTRIC'!F54+'NECO-GAS'!F54</f>
        <v>626013.97</v>
      </c>
      <c r="G54" s="71">
        <f>'NECO-ELECTRIC'!G54+'NECO-GAS'!G54</f>
        <v>478936.32000000001</v>
      </c>
      <c r="H54" s="71">
        <f>'NECO-ELECTRIC'!H54+'NECO-GAS'!H54</f>
        <v>514942.83999999997</v>
      </c>
      <c r="I54" s="71">
        <f>'NECO-ELECTRIC'!I54+'NECO-GAS'!I54</f>
        <v>555876.46000000008</v>
      </c>
      <c r="J54" s="71">
        <f>'NECO-ELECTRIC'!J54+'NECO-GAS'!J54</f>
        <v>689368.29</v>
      </c>
      <c r="K54" s="71">
        <f>'NECO-ELECTRIC'!K54+'NECO-GAS'!K54</f>
        <v>660759.18999999994</v>
      </c>
      <c r="L54" s="71">
        <f>'NECO-ELECTRIC'!L54+'NECO-GAS'!L54</f>
        <v>574404.23</v>
      </c>
      <c r="M54" s="71">
        <f>'NECO-ELECTRIC'!M54+'NECO-GAS'!M54</f>
        <v>835546.73</v>
      </c>
      <c r="N54" s="72">
        <f>'NECO-ELECTRIC'!N54+'NECO-GAS'!N54</f>
        <v>749110.72</v>
      </c>
      <c r="O54" s="70">
        <f>'NECO-ELECTRIC'!O54+'NECO-GAS'!O54</f>
        <v>1127762.48</v>
      </c>
      <c r="P54" s="71">
        <f>'NECO-ELECTRIC'!P54+'NECO-GAS'!P54</f>
        <v>1795918</v>
      </c>
      <c r="Q54" s="71">
        <f>'NECO-ELECTRIC'!Q54+'NECO-GAS'!Q54</f>
        <v>1708804</v>
      </c>
      <c r="R54" s="71">
        <f>'NECO-ELECTRIC'!R54+'NECO-GAS'!R54</f>
        <v>1261770</v>
      </c>
      <c r="S54" s="71">
        <f>'NECO-ELECTRIC'!S54+'NECO-GAS'!S54</f>
        <v>984110</v>
      </c>
      <c r="T54" s="71">
        <f>'NECO-ELECTRIC'!T54+'NECO-GAS'!T54</f>
        <v>984110</v>
      </c>
      <c r="U54" s="46"/>
      <c r="V54" s="211">
        <f t="shared" si="37"/>
        <v>0.65391145841376408</v>
      </c>
      <c r="W54" s="211">
        <f t="shared" si="37"/>
        <v>1.4010615529670887</v>
      </c>
      <c r="X54" s="211">
        <f t="shared" si="37"/>
        <v>1.0803564277232509</v>
      </c>
      <c r="Y54" s="211">
        <f t="shared" si="37"/>
        <v>1.0155620488788772</v>
      </c>
      <c r="Z54" s="211">
        <f t="shared" si="37"/>
        <v>1.0547825648303306</v>
      </c>
      <c r="AA54" s="244"/>
      <c r="AB54" s="245"/>
      <c r="AC54" s="47">
        <f t="shared" si="38"/>
        <v>445886.51</v>
      </c>
      <c r="AD54" s="74">
        <f t="shared" si="38"/>
        <v>1047949.6699999999</v>
      </c>
      <c r="AE54" s="75">
        <f t="shared" si="38"/>
        <v>887404.37</v>
      </c>
      <c r="AF54" s="75">
        <f t="shared" si="38"/>
        <v>635756.03</v>
      </c>
      <c r="AG54" s="75">
        <f t="shared" si="38"/>
        <v>505173.68</v>
      </c>
      <c r="AH54" s="48"/>
      <c r="AI54" s="49"/>
    </row>
    <row r="55" spans="1:35" s="42" customFormat="1" x14ac:dyDescent="0.25">
      <c r="A55" s="176"/>
      <c r="B55" s="43" t="s">
        <v>33</v>
      </c>
      <c r="C55" s="70">
        <f>'NECO-ELECTRIC'!C55+'NECO-GAS'!C55</f>
        <v>574704.68999999994</v>
      </c>
      <c r="D55" s="71">
        <f>'NECO-ELECTRIC'!D55+'NECO-GAS'!D55</f>
        <v>741517.44</v>
      </c>
      <c r="E55" s="71">
        <f>'NECO-ELECTRIC'!E55+'NECO-GAS'!E55</f>
        <v>787429.8</v>
      </c>
      <c r="F55" s="71">
        <f>'NECO-ELECTRIC'!F55+'NECO-GAS'!F55</f>
        <v>526472.07000000007</v>
      </c>
      <c r="G55" s="71">
        <f>'NECO-ELECTRIC'!G55+'NECO-GAS'!G55</f>
        <v>493046.66000000003</v>
      </c>
      <c r="H55" s="71">
        <f>'NECO-ELECTRIC'!H55+'NECO-GAS'!H55</f>
        <v>512015.55</v>
      </c>
      <c r="I55" s="71">
        <f>'NECO-ELECTRIC'!I55+'NECO-GAS'!I55</f>
        <v>463175.32999999996</v>
      </c>
      <c r="J55" s="71">
        <f>'NECO-ELECTRIC'!J55+'NECO-GAS'!J55</f>
        <v>502707.16000000003</v>
      </c>
      <c r="K55" s="71">
        <f>'NECO-ELECTRIC'!K55+'NECO-GAS'!K55</f>
        <v>582109.08000000007</v>
      </c>
      <c r="L55" s="71">
        <f>'NECO-ELECTRIC'!L55+'NECO-GAS'!L55</f>
        <v>562193.25</v>
      </c>
      <c r="M55" s="71">
        <f>'NECO-ELECTRIC'!M55+'NECO-GAS'!M55</f>
        <v>562894.31000000006</v>
      </c>
      <c r="N55" s="72">
        <f>'NECO-ELECTRIC'!N55+'NECO-GAS'!N55</f>
        <v>579586.43999999994</v>
      </c>
      <c r="O55" s="70">
        <f>'NECO-ELECTRIC'!O55+'NECO-GAS'!O55</f>
        <v>909095.9</v>
      </c>
      <c r="P55" s="71">
        <f>'NECO-ELECTRIC'!P55+'NECO-GAS'!P55</f>
        <v>1679996</v>
      </c>
      <c r="Q55" s="71">
        <f>'NECO-ELECTRIC'!Q55+'NECO-GAS'!Q55</f>
        <v>1581502</v>
      </c>
      <c r="R55" s="71">
        <f>'NECO-ELECTRIC'!R55+'NECO-GAS'!R55</f>
        <v>1237503</v>
      </c>
      <c r="S55" s="71">
        <f>'NECO-ELECTRIC'!S55+'NECO-GAS'!S55</f>
        <v>1016047</v>
      </c>
      <c r="T55" s="71">
        <f>'NECO-ELECTRIC'!T55+'NECO-GAS'!T55</f>
        <v>1016047</v>
      </c>
      <c r="U55" s="46"/>
      <c r="V55" s="211">
        <f t="shared" si="37"/>
        <v>0.5818487578376994</v>
      </c>
      <c r="W55" s="211">
        <f t="shared" si="37"/>
        <v>1.2656189987925301</v>
      </c>
      <c r="X55" s="211">
        <f t="shared" si="37"/>
        <v>1.0084355456194316</v>
      </c>
      <c r="Y55" s="211">
        <f t="shared" si="37"/>
        <v>1.3505577418380426</v>
      </c>
      <c r="Z55" s="211">
        <f t="shared" si="37"/>
        <v>1.0607522217065621</v>
      </c>
      <c r="AA55" s="244"/>
      <c r="AB55" s="245"/>
      <c r="AC55" s="47">
        <f t="shared" si="38"/>
        <v>334391.21000000008</v>
      </c>
      <c r="AD55" s="74">
        <f t="shared" si="38"/>
        <v>938478.56</v>
      </c>
      <c r="AE55" s="75">
        <f t="shared" si="38"/>
        <v>794072.2</v>
      </c>
      <c r="AF55" s="75">
        <f t="shared" si="38"/>
        <v>711030.92999999993</v>
      </c>
      <c r="AG55" s="75">
        <f t="shared" si="38"/>
        <v>523000.33999999997</v>
      </c>
      <c r="AH55" s="48"/>
      <c r="AI55" s="49"/>
    </row>
    <row r="56" spans="1:35" s="42" customFormat="1" x14ac:dyDescent="0.25">
      <c r="A56" s="176"/>
      <c r="B56" s="43" t="s">
        <v>34</v>
      </c>
      <c r="C56" s="70">
        <f>'NECO-ELECTRIC'!C56+'NECO-GAS'!C56</f>
        <v>466771.31</v>
      </c>
      <c r="D56" s="71">
        <f>'NECO-ELECTRIC'!D56+'NECO-GAS'!D56</f>
        <v>506769.13</v>
      </c>
      <c r="E56" s="71">
        <f>'NECO-ELECTRIC'!E56+'NECO-GAS'!E56</f>
        <v>598467.31000000006</v>
      </c>
      <c r="F56" s="71">
        <f>'NECO-ELECTRIC'!F56+'NECO-GAS'!F56</f>
        <v>317548.90000000002</v>
      </c>
      <c r="G56" s="71">
        <f>'NECO-ELECTRIC'!G56+'NECO-GAS'!G56</f>
        <v>301780.39</v>
      </c>
      <c r="H56" s="71">
        <f>'NECO-ELECTRIC'!H56+'NECO-GAS'!H56</f>
        <v>307690</v>
      </c>
      <c r="I56" s="71">
        <f>'NECO-ELECTRIC'!I56+'NECO-GAS'!I56</f>
        <v>301674.51</v>
      </c>
      <c r="J56" s="71">
        <f>'NECO-ELECTRIC'!J56+'NECO-GAS'!J56</f>
        <v>287268.82</v>
      </c>
      <c r="K56" s="71">
        <f>'NECO-ELECTRIC'!K56+'NECO-GAS'!K56</f>
        <v>215214.40999999997</v>
      </c>
      <c r="L56" s="71">
        <f>'NECO-ELECTRIC'!L56+'NECO-GAS'!L56</f>
        <v>242653.2</v>
      </c>
      <c r="M56" s="71">
        <f>'NECO-ELECTRIC'!M56+'NECO-GAS'!M56</f>
        <v>699191.54</v>
      </c>
      <c r="N56" s="72">
        <f>'NECO-ELECTRIC'!N56+'NECO-GAS'!N56</f>
        <v>307847.14</v>
      </c>
      <c r="O56" s="70">
        <f>'NECO-ELECTRIC'!O56+'NECO-GAS'!O56</f>
        <v>723402.97</v>
      </c>
      <c r="P56" s="71">
        <f>'NECO-ELECTRIC'!P56+'NECO-GAS'!P56</f>
        <v>1041982</v>
      </c>
      <c r="Q56" s="71">
        <f>'NECO-ELECTRIC'!Q56+'NECO-GAS'!Q56</f>
        <v>788374</v>
      </c>
      <c r="R56" s="71">
        <f>'NECO-ELECTRIC'!R56+'NECO-GAS'!R56</f>
        <v>636171</v>
      </c>
      <c r="S56" s="71">
        <f>'NECO-ELECTRIC'!S56+'NECO-GAS'!S56</f>
        <v>1270032</v>
      </c>
      <c r="T56" s="71">
        <f>'NECO-ELECTRIC'!T56+'NECO-GAS'!T56</f>
        <v>1270032</v>
      </c>
      <c r="U56" s="46"/>
      <c r="V56" s="211">
        <f t="shared" si="37"/>
        <v>0.54980170053725019</v>
      </c>
      <c r="W56" s="211">
        <f t="shared" si="37"/>
        <v>1.0561276098250105</v>
      </c>
      <c r="X56" s="211">
        <f t="shared" si="37"/>
        <v>0.31732174310406347</v>
      </c>
      <c r="Y56" s="211">
        <f t="shared" si="37"/>
        <v>1.0033796369629999</v>
      </c>
      <c r="Z56" s="211">
        <f t="shared" si="37"/>
        <v>3.2084643074389292</v>
      </c>
      <c r="AA56" s="244"/>
      <c r="AB56" s="245"/>
      <c r="AC56" s="47">
        <f t="shared" si="38"/>
        <v>256631.65999999997</v>
      </c>
      <c r="AD56" s="74">
        <f t="shared" si="38"/>
        <v>535212.87</v>
      </c>
      <c r="AE56" s="75">
        <f t="shared" si="38"/>
        <v>189906.68999999994</v>
      </c>
      <c r="AF56" s="75">
        <f t="shared" si="38"/>
        <v>318622.09999999998</v>
      </c>
      <c r="AG56" s="75">
        <f t="shared" si="38"/>
        <v>968251.61</v>
      </c>
      <c r="AH56" s="48"/>
      <c r="AI56" s="49"/>
    </row>
    <row r="57" spans="1:35" s="154" customFormat="1" x14ac:dyDescent="0.25">
      <c r="A57" s="177"/>
      <c r="B57" s="43" t="s">
        <v>35</v>
      </c>
      <c r="C57" s="168">
        <f>SUM(C52:C56)</f>
        <v>11344335.270000001</v>
      </c>
      <c r="D57" s="169">
        <f t="shared" ref="D57:AE57" si="39">SUM(D52:D56)</f>
        <v>12722083.35</v>
      </c>
      <c r="E57" s="169">
        <f t="shared" si="39"/>
        <v>12686699.740000002</v>
      </c>
      <c r="F57" s="169">
        <f t="shared" si="39"/>
        <v>9397914.8200000022</v>
      </c>
      <c r="G57" s="169">
        <f t="shared" si="39"/>
        <v>7199199.330000001</v>
      </c>
      <c r="H57" s="169">
        <f t="shared" si="39"/>
        <v>6847515.6399999997</v>
      </c>
      <c r="I57" s="169">
        <f t="shared" si="39"/>
        <v>7349681.2199999997</v>
      </c>
      <c r="J57" s="169">
        <f t="shared" si="39"/>
        <v>8946995.3900000006</v>
      </c>
      <c r="K57" s="169">
        <f t="shared" si="39"/>
        <v>8809555.1799999997</v>
      </c>
      <c r="L57" s="169">
        <f t="shared" si="39"/>
        <v>8313240.5900000008</v>
      </c>
      <c r="M57" s="169">
        <f t="shared" si="39"/>
        <v>10405412.34</v>
      </c>
      <c r="N57" s="170">
        <f t="shared" si="39"/>
        <v>12049033.170000002</v>
      </c>
      <c r="O57" s="168">
        <f t="shared" si="39"/>
        <v>15974179.560000002</v>
      </c>
      <c r="P57" s="169">
        <f t="shared" ref="P57:R57" si="40">SUM(P52:P56)</f>
        <v>18700330</v>
      </c>
      <c r="Q57" s="169">
        <f t="shared" si="40"/>
        <v>17356827</v>
      </c>
      <c r="R57" s="169">
        <f t="shared" si="40"/>
        <v>15365589</v>
      </c>
      <c r="S57" s="169">
        <f t="shared" ref="S57:T57" si="41">SUM(S52:S56)</f>
        <v>13547166</v>
      </c>
      <c r="T57" s="169">
        <f t="shared" si="41"/>
        <v>13547166</v>
      </c>
      <c r="U57" s="170"/>
      <c r="V57" s="246">
        <f t="shared" si="37"/>
        <v>0.40811948693402822</v>
      </c>
      <c r="W57" s="247">
        <f t="shared" si="37"/>
        <v>0.46991097963526551</v>
      </c>
      <c r="X57" s="248">
        <f t="shared" si="37"/>
        <v>0.36811206662955176</v>
      </c>
      <c r="Y57" s="248">
        <f t="shared" si="37"/>
        <v>0.63499981584212706</v>
      </c>
      <c r="Z57" s="248">
        <f t="shared" si="37"/>
        <v>0.88176009289633017</v>
      </c>
      <c r="AA57" s="248"/>
      <c r="AB57" s="249"/>
      <c r="AC57" s="50">
        <f t="shared" si="33"/>
        <v>4629844.29</v>
      </c>
      <c r="AD57" s="171">
        <f t="shared" si="39"/>
        <v>5978246.6500000013</v>
      </c>
      <c r="AE57" s="172">
        <f t="shared" si="39"/>
        <v>4670127.26</v>
      </c>
      <c r="AF57" s="172">
        <f t="shared" ref="AF57:AG57" si="42">SUM(AF52:AF56)</f>
        <v>5967674.1799999988</v>
      </c>
      <c r="AG57" s="172">
        <f t="shared" si="42"/>
        <v>6347966.669999999</v>
      </c>
      <c r="AH57" s="172"/>
      <c r="AI57" s="173"/>
    </row>
    <row r="58" spans="1:35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</row>
    <row r="59" spans="1:35" s="42" customFormat="1" x14ac:dyDescent="0.25">
      <c r="A59" s="176"/>
      <c r="B59" s="43" t="s">
        <v>30</v>
      </c>
      <c r="C59" s="70">
        <f>'NECO-ELECTRIC'!C59+'NECO-GAS'!C59</f>
        <v>18341187.009999998</v>
      </c>
      <c r="D59" s="71">
        <f>'NECO-ELECTRIC'!D59+'NECO-GAS'!D59</f>
        <v>19867236.649999999</v>
      </c>
      <c r="E59" s="71">
        <f>'NECO-ELECTRIC'!E59+'NECO-GAS'!E59</f>
        <v>21086406.170000002</v>
      </c>
      <c r="F59" s="71">
        <f>'NECO-ELECTRIC'!F59+'NECO-GAS'!F59</f>
        <v>23226854.140000001</v>
      </c>
      <c r="G59" s="71">
        <f>'NECO-ELECTRIC'!G59+'NECO-GAS'!G59</f>
        <v>24007655.630000003</v>
      </c>
      <c r="H59" s="71">
        <f>'NECO-ELECTRIC'!H59+'NECO-GAS'!H59</f>
        <v>23926996.700000003</v>
      </c>
      <c r="I59" s="71">
        <f>'NECO-ELECTRIC'!I59+'NECO-GAS'!I59</f>
        <v>23802670.199999999</v>
      </c>
      <c r="J59" s="71">
        <f>'NECO-ELECTRIC'!J59+'NECO-GAS'!J59</f>
        <v>23858645.079999998</v>
      </c>
      <c r="K59" s="71">
        <f>'NECO-ELECTRIC'!K59+'NECO-GAS'!K59</f>
        <v>26230924.579999998</v>
      </c>
      <c r="L59" s="71">
        <f>'NECO-ELECTRIC'!L59+'NECO-GAS'!L59</f>
        <v>27458256.490000002</v>
      </c>
      <c r="M59" s="71">
        <f>'NECO-ELECTRIC'!M59+'NECO-GAS'!M59</f>
        <v>29004164.530000001</v>
      </c>
      <c r="N59" s="72">
        <f>'NECO-ELECTRIC'!N59+'NECO-GAS'!N59</f>
        <v>29874694.329999998</v>
      </c>
      <c r="O59" s="70">
        <f>'NECO-ELECTRIC'!O59+'NECO-GAS'!O59</f>
        <v>32607501.829999998</v>
      </c>
      <c r="P59" s="71">
        <f>'NECO-ELECTRIC'!P59+'NECO-GAS'!P59</f>
        <v>38586035</v>
      </c>
      <c r="Q59" s="71">
        <f>'NECO-ELECTRIC'!Q59+'NECO-GAS'!Q59</f>
        <v>44148487</v>
      </c>
      <c r="R59" s="71">
        <f>'NECO-ELECTRIC'!R59+'NECO-GAS'!R59</f>
        <v>47339782</v>
      </c>
      <c r="S59" s="71">
        <f>'NECO-ELECTRIC'!S59+'NECO-GAS'!S59</f>
        <v>50832240</v>
      </c>
      <c r="T59" s="71">
        <f>'NECO-ELECTRIC'!T59+'NECO-GAS'!T59</f>
        <v>50832240</v>
      </c>
      <c r="U59" s="46"/>
      <c r="V59" s="211">
        <f t="shared" ref="V59:Z64" si="43">IF(ISERROR((O59-C59)/C59)=TRUE,0,(O59-C59)/C59)</f>
        <v>0.77782941814080564</v>
      </c>
      <c r="W59" s="211">
        <f t="shared" si="43"/>
        <v>0.9421943614891205</v>
      </c>
      <c r="X59" s="211">
        <f t="shared" si="43"/>
        <v>1.0936942333402846</v>
      </c>
      <c r="Y59" s="211">
        <f t="shared" si="43"/>
        <v>1.0381486754365952</v>
      </c>
      <c r="Z59" s="211">
        <f t="shared" si="43"/>
        <v>1.1173346029039153</v>
      </c>
      <c r="AA59" s="244"/>
      <c r="AB59" s="245"/>
      <c r="AC59" s="47">
        <f t="shared" ref="AC59:AG74" si="44">O59-C59</f>
        <v>14266314.82</v>
      </c>
      <c r="AD59" s="74">
        <f t="shared" si="44"/>
        <v>18718798.350000001</v>
      </c>
      <c r="AE59" s="75">
        <f t="shared" si="44"/>
        <v>23062080.829999998</v>
      </c>
      <c r="AF59" s="75">
        <f t="shared" si="44"/>
        <v>24112927.859999999</v>
      </c>
      <c r="AG59" s="75">
        <f t="shared" si="44"/>
        <v>26824584.369999997</v>
      </c>
      <c r="AH59" s="48"/>
      <c r="AI59" s="49"/>
    </row>
    <row r="60" spans="1:35" s="42" customFormat="1" x14ac:dyDescent="0.25">
      <c r="A60" s="176"/>
      <c r="B60" s="43" t="s">
        <v>31</v>
      </c>
      <c r="C60" s="70">
        <f>'NECO-ELECTRIC'!C60+'NECO-GAS'!C60</f>
        <v>11754374.02</v>
      </c>
      <c r="D60" s="71">
        <f>'NECO-ELECTRIC'!D60+'NECO-GAS'!D60</f>
        <v>12715678.17</v>
      </c>
      <c r="E60" s="71">
        <f>'NECO-ELECTRIC'!E60+'NECO-GAS'!E60</f>
        <v>12721947.369999999</v>
      </c>
      <c r="F60" s="71">
        <f>'NECO-ELECTRIC'!F60+'NECO-GAS'!F60</f>
        <v>12548754.620000001</v>
      </c>
      <c r="G60" s="71">
        <f>'NECO-ELECTRIC'!G60+'NECO-GAS'!G60</f>
        <v>12476064.65</v>
      </c>
      <c r="H60" s="71">
        <f>'NECO-ELECTRIC'!H60+'NECO-GAS'!H60</f>
        <v>12615321.92</v>
      </c>
      <c r="I60" s="71">
        <f>'NECO-ELECTRIC'!I60+'NECO-GAS'!I60</f>
        <v>12726427.91</v>
      </c>
      <c r="J60" s="71">
        <f>'NECO-ELECTRIC'!J60+'NECO-GAS'!J60</f>
        <v>12889150.34</v>
      </c>
      <c r="K60" s="71">
        <f>'NECO-ELECTRIC'!K60+'NECO-GAS'!K60</f>
        <v>13739248.140000001</v>
      </c>
      <c r="L60" s="71">
        <f>'NECO-ELECTRIC'!L60+'NECO-GAS'!L60</f>
        <v>14074261.609999999</v>
      </c>
      <c r="M60" s="71">
        <f>'NECO-ELECTRIC'!M60+'NECO-GAS'!M60</f>
        <v>14721054.010000002</v>
      </c>
      <c r="N60" s="72">
        <f>'NECO-ELECTRIC'!N60+'NECO-GAS'!N60</f>
        <v>13809502.5</v>
      </c>
      <c r="O60" s="70">
        <f>'NECO-ELECTRIC'!O60+'NECO-GAS'!O60</f>
        <v>14447099.370000001</v>
      </c>
      <c r="P60" s="71">
        <f>'NECO-ELECTRIC'!P60+'NECO-GAS'!P60</f>
        <v>15552080</v>
      </c>
      <c r="Q60" s="71">
        <f>'NECO-ELECTRIC'!Q60+'NECO-GAS'!Q60</f>
        <v>16090700</v>
      </c>
      <c r="R60" s="71">
        <f>'NECO-ELECTRIC'!R60+'NECO-GAS'!R60</f>
        <v>16642429</v>
      </c>
      <c r="S60" s="71">
        <f>'NECO-ELECTRIC'!S60+'NECO-GAS'!S60</f>
        <v>18007784</v>
      </c>
      <c r="T60" s="71">
        <f>'NECO-ELECTRIC'!T60+'NECO-GAS'!T60</f>
        <v>18007784</v>
      </c>
      <c r="U60" s="46"/>
      <c r="V60" s="211">
        <f t="shared" si="43"/>
        <v>0.22908283719901587</v>
      </c>
      <c r="W60" s="211">
        <f t="shared" si="43"/>
        <v>0.22306335470898445</v>
      </c>
      <c r="X60" s="211">
        <f t="shared" si="43"/>
        <v>0.26479850387873449</v>
      </c>
      <c r="Y60" s="211">
        <f t="shared" si="43"/>
        <v>0.32622156572219263</v>
      </c>
      <c r="Z60" s="211">
        <f t="shared" si="43"/>
        <v>0.44338655699415597</v>
      </c>
      <c r="AA60" s="244"/>
      <c r="AB60" s="245"/>
      <c r="AC60" s="47">
        <f t="shared" si="44"/>
        <v>2692725.3500000015</v>
      </c>
      <c r="AD60" s="74">
        <f t="shared" si="44"/>
        <v>2836401.83</v>
      </c>
      <c r="AE60" s="75">
        <f t="shared" si="44"/>
        <v>3368752.6300000008</v>
      </c>
      <c r="AF60" s="75">
        <f t="shared" si="44"/>
        <v>4093674.379999999</v>
      </c>
      <c r="AG60" s="75">
        <f t="shared" si="44"/>
        <v>5531719.3499999996</v>
      </c>
      <c r="AH60" s="48"/>
      <c r="AI60" s="49"/>
    </row>
    <row r="61" spans="1:35" s="42" customFormat="1" x14ac:dyDescent="0.25">
      <c r="A61" s="176"/>
      <c r="B61" s="43" t="s">
        <v>32</v>
      </c>
      <c r="C61" s="70">
        <f>'NECO-ELECTRIC'!C61+'NECO-GAS'!C61</f>
        <v>1125266.6399999999</v>
      </c>
      <c r="D61" s="71">
        <f>'NECO-ELECTRIC'!D61+'NECO-GAS'!D61</f>
        <v>1213763.2</v>
      </c>
      <c r="E61" s="71">
        <f>'NECO-ELECTRIC'!E61+'NECO-GAS'!E61</f>
        <v>1306185.52</v>
      </c>
      <c r="F61" s="71">
        <f>'NECO-ELECTRIC'!F61+'NECO-GAS'!F61</f>
        <v>1317937.74</v>
      </c>
      <c r="G61" s="71">
        <f>'NECO-ELECTRIC'!G61+'NECO-GAS'!G61</f>
        <v>1331390.1299999999</v>
      </c>
      <c r="H61" s="71">
        <f>'NECO-ELECTRIC'!H61+'NECO-GAS'!H61</f>
        <v>1277936.98</v>
      </c>
      <c r="I61" s="71">
        <f>'NECO-ELECTRIC'!I61+'NECO-GAS'!I61</f>
        <v>1265551.1300000001</v>
      </c>
      <c r="J61" s="71">
        <f>'NECO-ELECTRIC'!J61+'NECO-GAS'!J61</f>
        <v>1315349.47</v>
      </c>
      <c r="K61" s="71">
        <f>'NECO-ELECTRIC'!K61+'NECO-GAS'!K61</f>
        <v>1437370.55</v>
      </c>
      <c r="L61" s="71">
        <f>'NECO-ELECTRIC'!L61+'NECO-GAS'!L61</f>
        <v>1509838.52</v>
      </c>
      <c r="M61" s="71">
        <f>'NECO-ELECTRIC'!M61+'NECO-GAS'!M61</f>
        <v>1556600.38</v>
      </c>
      <c r="N61" s="72">
        <f>'NECO-ELECTRIC'!N61+'NECO-GAS'!N61</f>
        <v>1705339.0899999999</v>
      </c>
      <c r="O61" s="70">
        <f>'NECO-ELECTRIC'!O61+'NECO-GAS'!O61</f>
        <v>1949783.72</v>
      </c>
      <c r="P61" s="71">
        <f>'NECO-ELECTRIC'!P61+'NECO-GAS'!P61</f>
        <v>2696862</v>
      </c>
      <c r="Q61" s="71">
        <f>'NECO-ELECTRIC'!Q61+'NECO-GAS'!Q61</f>
        <v>3645578</v>
      </c>
      <c r="R61" s="71">
        <f>'NECO-ELECTRIC'!R61+'NECO-GAS'!R61</f>
        <v>4107420</v>
      </c>
      <c r="S61" s="71">
        <f>'NECO-ELECTRIC'!S61+'NECO-GAS'!S61</f>
        <v>4420101</v>
      </c>
      <c r="T61" s="71">
        <f>'NECO-ELECTRIC'!T61+'NECO-GAS'!T61</f>
        <v>4420101</v>
      </c>
      <c r="U61" s="46"/>
      <c r="V61" s="211">
        <f t="shared" si="43"/>
        <v>0.73273040423556868</v>
      </c>
      <c r="W61" s="211">
        <f t="shared" si="43"/>
        <v>1.2219012736586512</v>
      </c>
      <c r="X61" s="211">
        <f t="shared" si="43"/>
        <v>1.7910108818232804</v>
      </c>
      <c r="Y61" s="211">
        <f t="shared" si="43"/>
        <v>2.1165508622584857</v>
      </c>
      <c r="Z61" s="211">
        <f t="shared" si="43"/>
        <v>2.3199142012566973</v>
      </c>
      <c r="AA61" s="244"/>
      <c r="AB61" s="245"/>
      <c r="AC61" s="47">
        <f t="shared" si="44"/>
        <v>824517.08000000007</v>
      </c>
      <c r="AD61" s="74">
        <f t="shared" si="44"/>
        <v>1483098.8</v>
      </c>
      <c r="AE61" s="75">
        <f t="shared" si="44"/>
        <v>2339392.48</v>
      </c>
      <c r="AF61" s="75">
        <f t="shared" si="44"/>
        <v>2789482.26</v>
      </c>
      <c r="AG61" s="75">
        <f t="shared" si="44"/>
        <v>3088710.87</v>
      </c>
      <c r="AH61" s="48"/>
      <c r="AI61" s="49"/>
    </row>
    <row r="62" spans="1:35" s="42" customFormat="1" x14ac:dyDescent="0.25">
      <c r="A62" s="176"/>
      <c r="B62" s="43" t="s">
        <v>33</v>
      </c>
      <c r="C62" s="70">
        <f>'NECO-ELECTRIC'!C62+'NECO-GAS'!C62</f>
        <v>843665.13</v>
      </c>
      <c r="D62" s="71">
        <f>'NECO-ELECTRIC'!D62+'NECO-GAS'!D62</f>
        <v>831338.03</v>
      </c>
      <c r="E62" s="71">
        <f>'NECO-ELECTRIC'!E62+'NECO-GAS'!E62</f>
        <v>853394.77</v>
      </c>
      <c r="F62" s="71">
        <f>'NECO-ELECTRIC'!F62+'NECO-GAS'!F62</f>
        <v>879892.44</v>
      </c>
      <c r="G62" s="71">
        <f>'NECO-ELECTRIC'!G62+'NECO-GAS'!G62</f>
        <v>934779.42</v>
      </c>
      <c r="H62" s="71">
        <f>'NECO-ELECTRIC'!H62+'NECO-GAS'!H62</f>
        <v>916199.66999999993</v>
      </c>
      <c r="I62" s="71">
        <f>'NECO-ELECTRIC'!I62+'NECO-GAS'!I62</f>
        <v>1003123.31</v>
      </c>
      <c r="J62" s="71">
        <f>'NECO-ELECTRIC'!J62+'NECO-GAS'!J62</f>
        <v>980462.12</v>
      </c>
      <c r="K62" s="71">
        <f>'NECO-ELECTRIC'!K62+'NECO-GAS'!K62</f>
        <v>1049815.1299999999</v>
      </c>
      <c r="L62" s="71">
        <f>'NECO-ELECTRIC'!L62+'NECO-GAS'!L62</f>
        <v>1100484.1000000001</v>
      </c>
      <c r="M62" s="71">
        <f>'NECO-ELECTRIC'!M62+'NECO-GAS'!M62</f>
        <v>1114106.74</v>
      </c>
      <c r="N62" s="72">
        <f>'NECO-ELECTRIC'!N62+'NECO-GAS'!N62</f>
        <v>1058784.3</v>
      </c>
      <c r="O62" s="70">
        <f>'NECO-ELECTRIC'!O62+'NECO-GAS'!O62</f>
        <v>1169487.96</v>
      </c>
      <c r="P62" s="71">
        <f>'NECO-ELECTRIC'!P62+'NECO-GAS'!P62</f>
        <v>1754106</v>
      </c>
      <c r="Q62" s="71">
        <f>'NECO-ELECTRIC'!Q62+'NECO-GAS'!Q62</f>
        <v>2542103</v>
      </c>
      <c r="R62" s="71">
        <f>'NECO-ELECTRIC'!R62+'NECO-GAS'!R62</f>
        <v>2910132</v>
      </c>
      <c r="S62" s="71">
        <f>'NECO-ELECTRIC'!S62+'NECO-GAS'!S62</f>
        <v>3063857</v>
      </c>
      <c r="T62" s="71">
        <f>'NECO-ELECTRIC'!T62+'NECO-GAS'!T62</f>
        <v>3063857</v>
      </c>
      <c r="U62" s="46"/>
      <c r="V62" s="211">
        <f t="shared" si="43"/>
        <v>0.38619923760509095</v>
      </c>
      <c r="W62" s="211">
        <f t="shared" si="43"/>
        <v>1.1099792583770045</v>
      </c>
      <c r="X62" s="211">
        <f t="shared" si="43"/>
        <v>1.9788124902616875</v>
      </c>
      <c r="Y62" s="211">
        <f t="shared" si="43"/>
        <v>2.3073724329305523</v>
      </c>
      <c r="Z62" s="211">
        <f t="shared" si="43"/>
        <v>2.2776256456309234</v>
      </c>
      <c r="AA62" s="244"/>
      <c r="AB62" s="245"/>
      <c r="AC62" s="47">
        <f t="shared" si="44"/>
        <v>325822.82999999996</v>
      </c>
      <c r="AD62" s="74">
        <f t="shared" si="44"/>
        <v>922767.97</v>
      </c>
      <c r="AE62" s="75">
        <f t="shared" si="44"/>
        <v>1688708.23</v>
      </c>
      <c r="AF62" s="75">
        <f t="shared" si="44"/>
        <v>2030239.56</v>
      </c>
      <c r="AG62" s="75">
        <f t="shared" si="44"/>
        <v>2129077.58</v>
      </c>
      <c r="AH62" s="48"/>
      <c r="AI62" s="49"/>
    </row>
    <row r="63" spans="1:35" s="42" customFormat="1" x14ac:dyDescent="0.25">
      <c r="A63" s="176"/>
      <c r="B63" s="43" t="s">
        <v>34</v>
      </c>
      <c r="C63" s="70">
        <f>'NECO-ELECTRIC'!C63+'NECO-GAS'!C63</f>
        <v>234780.09999999998</v>
      </c>
      <c r="D63" s="71">
        <f>'NECO-ELECTRIC'!D63+'NECO-GAS'!D63</f>
        <v>278095</v>
      </c>
      <c r="E63" s="71">
        <f>'NECO-ELECTRIC'!E63+'NECO-GAS'!E63</f>
        <v>371169.43</v>
      </c>
      <c r="F63" s="71">
        <f>'NECO-ELECTRIC'!F63+'NECO-GAS'!F63</f>
        <v>300922.82</v>
      </c>
      <c r="G63" s="71">
        <f>'NECO-ELECTRIC'!G63+'NECO-GAS'!G63</f>
        <v>366107.86</v>
      </c>
      <c r="H63" s="71">
        <f>'NECO-ELECTRIC'!H63+'NECO-GAS'!H63</f>
        <v>475135.99</v>
      </c>
      <c r="I63" s="71">
        <f>'NECO-ELECTRIC'!I63+'NECO-GAS'!I63</f>
        <v>440706.06000000006</v>
      </c>
      <c r="J63" s="71">
        <f>'NECO-ELECTRIC'!J63+'NECO-GAS'!J63</f>
        <v>474248.47000000003</v>
      </c>
      <c r="K63" s="71">
        <f>'NECO-ELECTRIC'!K63+'NECO-GAS'!K63</f>
        <v>453167.77</v>
      </c>
      <c r="L63" s="71">
        <f>'NECO-ELECTRIC'!L63+'NECO-GAS'!L63</f>
        <v>498528.96</v>
      </c>
      <c r="M63" s="71">
        <f>'NECO-ELECTRIC'!M63+'NECO-GAS'!M63</f>
        <v>419299.89</v>
      </c>
      <c r="N63" s="72">
        <f>'NECO-ELECTRIC'!N63+'NECO-GAS'!N63</f>
        <v>313368.07</v>
      </c>
      <c r="O63" s="70">
        <f>'NECO-ELECTRIC'!O63+'NECO-GAS'!O63</f>
        <v>325527.66000000003</v>
      </c>
      <c r="P63" s="71">
        <f>'NECO-ELECTRIC'!P63+'NECO-GAS'!P63</f>
        <v>424516</v>
      </c>
      <c r="Q63" s="71">
        <f>'NECO-ELECTRIC'!Q63+'NECO-GAS'!Q63</f>
        <v>613915</v>
      </c>
      <c r="R63" s="71">
        <f>'NECO-ELECTRIC'!R63+'NECO-GAS'!R63</f>
        <v>817325</v>
      </c>
      <c r="S63" s="71">
        <f>'NECO-ELECTRIC'!S63+'NECO-GAS'!S63</f>
        <v>1030524</v>
      </c>
      <c r="T63" s="71">
        <f>'NECO-ELECTRIC'!T63+'NECO-GAS'!T63</f>
        <v>1030524</v>
      </c>
      <c r="U63" s="46"/>
      <c r="V63" s="211">
        <f t="shared" si="43"/>
        <v>0.38652151523915385</v>
      </c>
      <c r="W63" s="211">
        <f t="shared" si="43"/>
        <v>0.52651432064582249</v>
      </c>
      <c r="X63" s="211">
        <f t="shared" si="43"/>
        <v>0.65400205507226172</v>
      </c>
      <c r="Y63" s="211">
        <f t="shared" si="43"/>
        <v>1.7160618792552853</v>
      </c>
      <c r="Z63" s="211">
        <f t="shared" si="43"/>
        <v>1.8148098213460919</v>
      </c>
      <c r="AA63" s="244"/>
      <c r="AB63" s="245"/>
      <c r="AC63" s="47">
        <f t="shared" si="44"/>
        <v>90747.560000000056</v>
      </c>
      <c r="AD63" s="74">
        <f t="shared" si="44"/>
        <v>146421</v>
      </c>
      <c r="AE63" s="75">
        <f t="shared" si="44"/>
        <v>242745.57</v>
      </c>
      <c r="AF63" s="75">
        <f t="shared" si="44"/>
        <v>516402.18</v>
      </c>
      <c r="AG63" s="75">
        <f t="shared" si="44"/>
        <v>664416.14</v>
      </c>
      <c r="AH63" s="48"/>
      <c r="AI63" s="49"/>
    </row>
    <row r="64" spans="1:35" s="154" customFormat="1" x14ac:dyDescent="0.25">
      <c r="A64" s="177"/>
      <c r="B64" s="43" t="s">
        <v>35</v>
      </c>
      <c r="C64" s="168">
        <f>SUM(C59:C63)</f>
        <v>32299272.899999999</v>
      </c>
      <c r="D64" s="169">
        <f t="shared" ref="D64:AE64" si="45">SUM(D59:D63)</f>
        <v>34906111.050000004</v>
      </c>
      <c r="E64" s="169">
        <f t="shared" si="45"/>
        <v>36339103.260000005</v>
      </c>
      <c r="F64" s="169">
        <f t="shared" si="45"/>
        <v>38274361.760000005</v>
      </c>
      <c r="G64" s="169">
        <f t="shared" si="45"/>
        <v>39115997.690000005</v>
      </c>
      <c r="H64" s="169">
        <f t="shared" si="45"/>
        <v>39211591.260000005</v>
      </c>
      <c r="I64" s="169">
        <f t="shared" si="45"/>
        <v>39238478.610000007</v>
      </c>
      <c r="J64" s="169">
        <f t="shared" si="45"/>
        <v>39517855.479999997</v>
      </c>
      <c r="K64" s="169">
        <f t="shared" si="45"/>
        <v>42910526.170000002</v>
      </c>
      <c r="L64" s="169">
        <f t="shared" si="45"/>
        <v>44641369.680000007</v>
      </c>
      <c r="M64" s="169">
        <f t="shared" si="45"/>
        <v>46815225.550000012</v>
      </c>
      <c r="N64" s="170">
        <f t="shared" si="45"/>
        <v>46761688.289999999</v>
      </c>
      <c r="O64" s="168">
        <f t="shared" si="45"/>
        <v>50499400.539999999</v>
      </c>
      <c r="P64" s="169">
        <f t="shared" ref="P64:R64" si="46">SUM(P59:P63)</f>
        <v>59013599</v>
      </c>
      <c r="Q64" s="169">
        <f t="shared" si="46"/>
        <v>67040783</v>
      </c>
      <c r="R64" s="169">
        <f t="shared" si="46"/>
        <v>71817088</v>
      </c>
      <c r="S64" s="169">
        <f t="shared" ref="S64:T64" si="47">SUM(S59:S63)</f>
        <v>77354506</v>
      </c>
      <c r="T64" s="169">
        <f t="shared" si="47"/>
        <v>77354506</v>
      </c>
      <c r="U64" s="170"/>
      <c r="V64" s="246">
        <f t="shared" si="43"/>
        <v>0.56348412846160389</v>
      </c>
      <c r="W64" s="247">
        <f t="shared" si="43"/>
        <v>0.69063803514141375</v>
      </c>
      <c r="X64" s="248">
        <f t="shared" si="43"/>
        <v>0.8448661905698327</v>
      </c>
      <c r="Y64" s="248">
        <f t="shared" si="43"/>
        <v>0.87637584789343304</v>
      </c>
      <c r="Z64" s="248">
        <f t="shared" si="43"/>
        <v>0.97756699478933806</v>
      </c>
      <c r="AA64" s="248"/>
      <c r="AB64" s="249"/>
      <c r="AC64" s="50">
        <f t="shared" si="33"/>
        <v>18200127.639999997</v>
      </c>
      <c r="AD64" s="171">
        <f t="shared" si="45"/>
        <v>24107487.949999999</v>
      </c>
      <c r="AE64" s="172">
        <f t="shared" si="45"/>
        <v>30701679.740000002</v>
      </c>
      <c r="AF64" s="172">
        <f t="shared" ref="AF64:AG64" si="48">SUM(AF59:AF63)</f>
        <v>33542726.239999998</v>
      </c>
      <c r="AG64" s="172">
        <f t="shared" si="48"/>
        <v>38238508.309999995</v>
      </c>
      <c r="AH64" s="172"/>
      <c r="AI64" s="173"/>
    </row>
    <row r="65" spans="1:35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</row>
    <row r="66" spans="1:35" s="42" customFormat="1" x14ac:dyDescent="0.25">
      <c r="A66" s="176"/>
      <c r="B66" s="43" t="s">
        <v>30</v>
      </c>
      <c r="C66" s="70">
        <f>'NECO-ELECTRIC'!C66+'NECO-GAS'!C66</f>
        <v>40960190.479999997</v>
      </c>
      <c r="D66" s="71">
        <f>'NECO-ELECTRIC'!D66+'NECO-GAS'!D66</f>
        <v>44031435.280000001</v>
      </c>
      <c r="E66" s="71">
        <f>'NECO-ELECTRIC'!E66+'NECO-GAS'!E66</f>
        <v>41082187.869999997</v>
      </c>
      <c r="F66" s="71">
        <f>'NECO-ELECTRIC'!F66+'NECO-GAS'!F66</f>
        <v>38210690.510000005</v>
      </c>
      <c r="G66" s="71">
        <f>'NECO-ELECTRIC'!G66+'NECO-GAS'!G66</f>
        <v>38215015.579999998</v>
      </c>
      <c r="H66" s="71">
        <f>'NECO-ELECTRIC'!H66+'NECO-GAS'!H66</f>
        <v>39454163.950000003</v>
      </c>
      <c r="I66" s="71">
        <f>'NECO-ELECTRIC'!I66+'NECO-GAS'!I66</f>
        <v>41129766.850000001</v>
      </c>
      <c r="J66" s="71">
        <f>'NECO-ELECTRIC'!J66+'NECO-GAS'!J66</f>
        <v>40680945.379999995</v>
      </c>
      <c r="K66" s="71">
        <f>'NECO-ELECTRIC'!K66+'NECO-GAS'!K66</f>
        <v>42598523.960000001</v>
      </c>
      <c r="L66" s="71">
        <f>'NECO-ELECTRIC'!L66+'NECO-GAS'!L66</f>
        <v>43571011.670000002</v>
      </c>
      <c r="M66" s="71">
        <f>'NECO-ELECTRIC'!M66+'NECO-GAS'!M66</f>
        <v>48722746.700000003</v>
      </c>
      <c r="N66" s="72">
        <f>'NECO-ELECTRIC'!N66+'NECO-GAS'!N66</f>
        <v>56428699.260000005</v>
      </c>
      <c r="O66" s="70">
        <f>'NECO-ELECTRIC'!O66+'NECO-GAS'!O66</f>
        <v>61829115.840000004</v>
      </c>
      <c r="P66" s="71">
        <f>'NECO-ELECTRIC'!P66+'NECO-GAS'!P66</f>
        <v>68257616</v>
      </c>
      <c r="Q66" s="71">
        <f>'NECO-ELECTRIC'!Q66+'NECO-GAS'!Q66</f>
        <v>70992619</v>
      </c>
      <c r="R66" s="71">
        <f>'NECO-ELECTRIC'!R66+'NECO-GAS'!R66</f>
        <v>72498514</v>
      </c>
      <c r="S66" s="71">
        <f>'NECO-ELECTRIC'!S66+'NECO-GAS'!S66</f>
        <v>70655354</v>
      </c>
      <c r="T66" s="71">
        <f>'NECO-ELECTRIC'!T66+'NECO-GAS'!T66</f>
        <v>70655354</v>
      </c>
      <c r="U66" s="46"/>
      <c r="V66" s="211">
        <f t="shared" ref="V66:Z71" si="49">IF(ISERROR((O66-C66)/C66)=TRUE,0,(O66-C66)/C66)</f>
        <v>0.5094928787059686</v>
      </c>
      <c r="W66" s="211">
        <f t="shared" si="49"/>
        <v>0.55020193109635096</v>
      </c>
      <c r="X66" s="211">
        <f t="shared" si="49"/>
        <v>0.72806324786421373</v>
      </c>
      <c r="Y66" s="211">
        <f t="shared" si="49"/>
        <v>0.89733587727305353</v>
      </c>
      <c r="Z66" s="211">
        <f t="shared" si="49"/>
        <v>0.84888983891917602</v>
      </c>
      <c r="AA66" s="244"/>
      <c r="AB66" s="245"/>
      <c r="AC66" s="47">
        <f t="shared" ref="AC66:AG70" si="50">O66-C66</f>
        <v>20868925.360000007</v>
      </c>
      <c r="AD66" s="74">
        <f t="shared" si="50"/>
        <v>24226180.719999999</v>
      </c>
      <c r="AE66" s="75">
        <f t="shared" si="50"/>
        <v>29910431.130000003</v>
      </c>
      <c r="AF66" s="75">
        <f t="shared" si="50"/>
        <v>34287823.489999995</v>
      </c>
      <c r="AG66" s="75">
        <f t="shared" si="50"/>
        <v>32440338.420000002</v>
      </c>
      <c r="AH66" s="48"/>
      <c r="AI66" s="49"/>
    </row>
    <row r="67" spans="1:35" s="42" customFormat="1" x14ac:dyDescent="0.25">
      <c r="A67" s="176"/>
      <c r="B67" s="43" t="s">
        <v>31</v>
      </c>
      <c r="C67" s="70">
        <f>'NECO-ELECTRIC'!C67+'NECO-GAS'!C67</f>
        <v>17855607.710000001</v>
      </c>
      <c r="D67" s="71">
        <f>'NECO-ELECTRIC'!D67+'NECO-GAS'!D67</f>
        <v>18922347.100000001</v>
      </c>
      <c r="E67" s="71">
        <f>'NECO-ELECTRIC'!E67+'NECO-GAS'!E67</f>
        <v>17738021.289999999</v>
      </c>
      <c r="F67" s="71">
        <f>'NECO-ELECTRIC'!F67+'NECO-GAS'!F67</f>
        <v>16118641.450000001</v>
      </c>
      <c r="G67" s="71">
        <f>'NECO-ELECTRIC'!G67+'NECO-GAS'!G67</f>
        <v>15547777.289999999</v>
      </c>
      <c r="H67" s="71">
        <f>'NECO-ELECTRIC'!H67+'NECO-GAS'!H67</f>
        <v>15665403.049999999</v>
      </c>
      <c r="I67" s="71">
        <f>'NECO-ELECTRIC'!I67+'NECO-GAS'!I67</f>
        <v>16161619.779999999</v>
      </c>
      <c r="J67" s="71">
        <f>'NECO-ELECTRIC'!J67+'NECO-GAS'!J67</f>
        <v>16420844.92</v>
      </c>
      <c r="K67" s="71">
        <f>'NECO-ELECTRIC'!K67+'NECO-GAS'!K67</f>
        <v>17154879.420000002</v>
      </c>
      <c r="L67" s="71">
        <f>'NECO-ELECTRIC'!L67+'NECO-GAS'!L67</f>
        <v>17675094.329999998</v>
      </c>
      <c r="M67" s="71">
        <f>'NECO-ELECTRIC'!M67+'NECO-GAS'!M67</f>
        <v>19179014.109999999</v>
      </c>
      <c r="N67" s="72">
        <f>'NECO-ELECTRIC'!N67+'NECO-GAS'!N67</f>
        <v>18832222.27</v>
      </c>
      <c r="O67" s="70">
        <f>'NECO-ELECTRIC'!O67+'NECO-GAS'!O67</f>
        <v>19488241.280000001</v>
      </c>
      <c r="P67" s="71">
        <f>'NECO-ELECTRIC'!P67+'NECO-GAS'!P67</f>
        <v>20115122</v>
      </c>
      <c r="Q67" s="71">
        <f>'NECO-ELECTRIC'!Q67+'NECO-GAS'!Q67</f>
        <v>20148992</v>
      </c>
      <c r="R67" s="71">
        <f>'NECO-ELECTRIC'!R67+'NECO-GAS'!R67</f>
        <v>20483611</v>
      </c>
      <c r="S67" s="71">
        <f>'NECO-ELECTRIC'!S67+'NECO-GAS'!S67</f>
        <v>21170483</v>
      </c>
      <c r="T67" s="71">
        <f>'NECO-ELECTRIC'!T67+'NECO-GAS'!T67</f>
        <v>21170483</v>
      </c>
      <c r="U67" s="46"/>
      <c r="V67" s="211">
        <f t="shared" si="49"/>
        <v>9.1435340455292752E-2</v>
      </c>
      <c r="W67" s="211">
        <f t="shared" si="49"/>
        <v>6.3035251055087047E-2</v>
      </c>
      <c r="X67" s="211">
        <f t="shared" si="49"/>
        <v>0.13592106304208867</v>
      </c>
      <c r="Y67" s="211">
        <f t="shared" si="49"/>
        <v>0.27080257126756785</v>
      </c>
      <c r="Z67" s="211">
        <f t="shared" si="49"/>
        <v>0.36164048436791063</v>
      </c>
      <c r="AA67" s="244"/>
      <c r="AB67" s="245"/>
      <c r="AC67" s="47">
        <f t="shared" si="44"/>
        <v>1632633.5700000003</v>
      </c>
      <c r="AD67" s="74">
        <f t="shared" si="50"/>
        <v>1192774.8999999985</v>
      </c>
      <c r="AE67" s="75">
        <f t="shared" si="50"/>
        <v>2410970.7100000009</v>
      </c>
      <c r="AF67" s="75">
        <f t="shared" si="50"/>
        <v>4364969.5499999989</v>
      </c>
      <c r="AG67" s="75">
        <f t="shared" si="50"/>
        <v>5622705.7100000009</v>
      </c>
      <c r="AH67" s="48"/>
      <c r="AI67" s="49"/>
    </row>
    <row r="68" spans="1:35" s="42" customFormat="1" x14ac:dyDescent="0.25">
      <c r="A68" s="176"/>
      <c r="B68" s="43" t="s">
        <v>32</v>
      </c>
      <c r="C68" s="70">
        <f>'NECO-ELECTRIC'!C68+'NECO-GAS'!C68</f>
        <v>4122016.24</v>
      </c>
      <c r="D68" s="71">
        <f>'NECO-ELECTRIC'!D68+'NECO-GAS'!D68</f>
        <v>4507335.12</v>
      </c>
      <c r="E68" s="71">
        <f>'NECO-ELECTRIC'!E68+'NECO-GAS'!E68</f>
        <v>4039654.9000000004</v>
      </c>
      <c r="F68" s="71">
        <f>'NECO-ELECTRIC'!F68+'NECO-GAS'!F68</f>
        <v>3269796.09</v>
      </c>
      <c r="G68" s="71">
        <f>'NECO-ELECTRIC'!G68+'NECO-GAS'!G68</f>
        <v>3525796.34</v>
      </c>
      <c r="H68" s="71">
        <f>'NECO-ELECTRIC'!H68+'NECO-GAS'!H68</f>
        <v>3414231.47</v>
      </c>
      <c r="I68" s="71">
        <f>'NECO-ELECTRIC'!I68+'NECO-GAS'!I68</f>
        <v>3797268.57</v>
      </c>
      <c r="J68" s="71">
        <f>'NECO-ELECTRIC'!J68+'NECO-GAS'!J68</f>
        <v>3645983.1399999997</v>
      </c>
      <c r="K68" s="71">
        <f>'NECO-ELECTRIC'!K68+'NECO-GAS'!K68</f>
        <v>3846213.2399999998</v>
      </c>
      <c r="L68" s="71">
        <f>'NECO-ELECTRIC'!L68+'NECO-GAS'!L68</f>
        <v>3819232.85</v>
      </c>
      <c r="M68" s="71">
        <f>'NECO-ELECTRIC'!M68+'NECO-GAS'!M68</f>
        <v>4391536.25</v>
      </c>
      <c r="N68" s="72">
        <f>'NECO-ELECTRIC'!N68+'NECO-GAS'!N68</f>
        <v>4900207.3600000003</v>
      </c>
      <c r="O68" s="70">
        <f>'NECO-ELECTRIC'!O68+'NECO-GAS'!O68</f>
        <v>6118710.96</v>
      </c>
      <c r="P68" s="71">
        <f>'NECO-ELECTRIC'!P68+'NECO-GAS'!P68</f>
        <v>8137203</v>
      </c>
      <c r="Q68" s="71">
        <f>'NECO-ELECTRIC'!Q68+'NECO-GAS'!Q68</f>
        <v>7692821</v>
      </c>
      <c r="R68" s="71">
        <f>'NECO-ELECTRIC'!R68+'NECO-GAS'!R68</f>
        <v>7310533</v>
      </c>
      <c r="S68" s="71">
        <f>'NECO-ELECTRIC'!S68+'NECO-GAS'!S68</f>
        <v>7072197</v>
      </c>
      <c r="T68" s="71">
        <f>'NECO-ELECTRIC'!T68+'NECO-GAS'!T68</f>
        <v>7072197</v>
      </c>
      <c r="U68" s="46"/>
      <c r="V68" s="211">
        <f t="shared" si="49"/>
        <v>0.48439758694400475</v>
      </c>
      <c r="W68" s="211">
        <f t="shared" si="49"/>
        <v>0.80532460608342782</v>
      </c>
      <c r="X68" s="211">
        <f t="shared" si="49"/>
        <v>0.90432628292085027</v>
      </c>
      <c r="Y68" s="211">
        <f t="shared" si="49"/>
        <v>1.2357764211529167</v>
      </c>
      <c r="Z68" s="211">
        <f t="shared" si="49"/>
        <v>1.0058438769608571</v>
      </c>
      <c r="AA68" s="244"/>
      <c r="AB68" s="245"/>
      <c r="AC68" s="47">
        <f t="shared" si="44"/>
        <v>1996694.7199999997</v>
      </c>
      <c r="AD68" s="74">
        <f t="shared" si="50"/>
        <v>3629867.88</v>
      </c>
      <c r="AE68" s="75">
        <f t="shared" si="50"/>
        <v>3653166.0999999996</v>
      </c>
      <c r="AF68" s="75">
        <f t="shared" si="50"/>
        <v>4040736.91</v>
      </c>
      <c r="AG68" s="75">
        <f t="shared" si="50"/>
        <v>3546400.66</v>
      </c>
      <c r="AH68" s="48"/>
      <c r="AI68" s="49"/>
    </row>
    <row r="69" spans="1:35" s="42" customFormat="1" x14ac:dyDescent="0.25">
      <c r="A69" s="176"/>
      <c r="B69" s="43" t="s">
        <v>33</v>
      </c>
      <c r="C69" s="70">
        <f>'NECO-ELECTRIC'!C69+'NECO-GAS'!C69</f>
        <v>4258816.33</v>
      </c>
      <c r="D69" s="71">
        <f>'NECO-ELECTRIC'!D69+'NECO-GAS'!D69</f>
        <v>4704389.32</v>
      </c>
      <c r="E69" s="71">
        <f>'NECO-ELECTRIC'!E69+'NECO-GAS'!E69</f>
        <v>3813677.91</v>
      </c>
      <c r="F69" s="71">
        <f>'NECO-ELECTRIC'!F69+'NECO-GAS'!F69</f>
        <v>3122824.25</v>
      </c>
      <c r="G69" s="71">
        <f>'NECO-ELECTRIC'!G69+'NECO-GAS'!G69</f>
        <v>3706708.83</v>
      </c>
      <c r="H69" s="71">
        <f>'NECO-ELECTRIC'!H69+'NECO-GAS'!H69</f>
        <v>3226573.92</v>
      </c>
      <c r="I69" s="71">
        <f>'NECO-ELECTRIC'!I69+'NECO-GAS'!I69</f>
        <v>3662217.8</v>
      </c>
      <c r="J69" s="71">
        <f>'NECO-ELECTRIC'!J69+'NECO-GAS'!J69</f>
        <v>3338294.4800000004</v>
      </c>
      <c r="K69" s="71">
        <f>'NECO-ELECTRIC'!K69+'NECO-GAS'!K69</f>
        <v>3925640.06</v>
      </c>
      <c r="L69" s="71">
        <f>'NECO-ELECTRIC'!L69+'NECO-GAS'!L69</f>
        <v>3929128.38</v>
      </c>
      <c r="M69" s="71">
        <f>'NECO-ELECTRIC'!M69+'NECO-GAS'!M69</f>
        <v>3863599.55</v>
      </c>
      <c r="N69" s="72">
        <f>'NECO-ELECTRIC'!N69+'NECO-GAS'!N69</f>
        <v>4243660.88</v>
      </c>
      <c r="O69" s="70">
        <f>'NECO-ELECTRIC'!O69+'NECO-GAS'!O69</f>
        <v>5315136.04</v>
      </c>
      <c r="P69" s="71">
        <f>'NECO-ELECTRIC'!P69+'NECO-GAS'!P69</f>
        <v>8139673</v>
      </c>
      <c r="Q69" s="71">
        <f>'NECO-ELECTRIC'!Q69+'NECO-GAS'!Q69</f>
        <v>7107954</v>
      </c>
      <c r="R69" s="71">
        <f>'NECO-ELECTRIC'!R69+'NECO-GAS'!R69</f>
        <v>6805290</v>
      </c>
      <c r="S69" s="71">
        <f>'NECO-ELECTRIC'!S69+'NECO-GAS'!S69</f>
        <v>6434669</v>
      </c>
      <c r="T69" s="71">
        <f>'NECO-ELECTRIC'!T69+'NECO-GAS'!T69</f>
        <v>6434669</v>
      </c>
      <c r="U69" s="46"/>
      <c r="V69" s="211">
        <f t="shared" si="49"/>
        <v>0.24803129042195626</v>
      </c>
      <c r="W69" s="211">
        <f t="shared" si="49"/>
        <v>0.73022946153614676</v>
      </c>
      <c r="X69" s="211">
        <f t="shared" si="49"/>
        <v>0.86380553569087315</v>
      </c>
      <c r="Y69" s="211">
        <f t="shared" si="49"/>
        <v>1.1792100532074452</v>
      </c>
      <c r="Z69" s="211">
        <f t="shared" si="49"/>
        <v>0.73595210606277917</v>
      </c>
      <c r="AA69" s="244"/>
      <c r="AB69" s="245"/>
      <c r="AC69" s="47">
        <f t="shared" si="44"/>
        <v>1056319.71</v>
      </c>
      <c r="AD69" s="74">
        <f t="shared" si="50"/>
        <v>3435283.6799999997</v>
      </c>
      <c r="AE69" s="75">
        <f t="shared" si="50"/>
        <v>3294276.09</v>
      </c>
      <c r="AF69" s="75">
        <f t="shared" si="50"/>
        <v>3682465.75</v>
      </c>
      <c r="AG69" s="75">
        <f t="shared" si="50"/>
        <v>2727960.17</v>
      </c>
      <c r="AH69" s="48"/>
      <c r="AI69" s="49"/>
    </row>
    <row r="70" spans="1:35" s="42" customFormat="1" x14ac:dyDescent="0.25">
      <c r="A70" s="176"/>
      <c r="B70" s="43" t="s">
        <v>34</v>
      </c>
      <c r="C70" s="70">
        <f>'NECO-ELECTRIC'!C70+'NECO-GAS'!C70</f>
        <v>2884958.67</v>
      </c>
      <c r="D70" s="71">
        <f>'NECO-ELECTRIC'!D70+'NECO-GAS'!D70</f>
        <v>3572143.64</v>
      </c>
      <c r="E70" s="71">
        <f>'NECO-ELECTRIC'!E70+'NECO-GAS'!E70</f>
        <v>2890150.3200000003</v>
      </c>
      <c r="F70" s="71">
        <f>'NECO-ELECTRIC'!F70+'NECO-GAS'!F70</f>
        <v>2030617.0699999998</v>
      </c>
      <c r="G70" s="71">
        <f>'NECO-ELECTRIC'!G70+'NECO-GAS'!G70</f>
        <v>2738453.4800000004</v>
      </c>
      <c r="H70" s="71">
        <f>'NECO-ELECTRIC'!H70+'NECO-GAS'!H70</f>
        <v>1914213.2599999998</v>
      </c>
      <c r="I70" s="71">
        <f>'NECO-ELECTRIC'!I70+'NECO-GAS'!I70</f>
        <v>3211835.63</v>
      </c>
      <c r="J70" s="71">
        <f>'NECO-ELECTRIC'!J70+'NECO-GAS'!J70</f>
        <v>1766872.77</v>
      </c>
      <c r="K70" s="71">
        <f>'NECO-ELECTRIC'!K70+'NECO-GAS'!K70</f>
        <v>2415672.5499999998</v>
      </c>
      <c r="L70" s="71">
        <f>'NECO-ELECTRIC'!L70+'NECO-GAS'!L70</f>
        <v>3301032.81</v>
      </c>
      <c r="M70" s="71">
        <f>'NECO-ELECTRIC'!M70+'NECO-GAS'!M70</f>
        <v>3713206.44</v>
      </c>
      <c r="N70" s="72">
        <f>'NECO-ELECTRIC'!N70+'NECO-GAS'!N70</f>
        <v>2835011.9</v>
      </c>
      <c r="O70" s="70">
        <f>'NECO-ELECTRIC'!O70+'NECO-GAS'!O70</f>
        <v>4321756.42</v>
      </c>
      <c r="P70" s="71">
        <f>'NECO-ELECTRIC'!P70+'NECO-GAS'!P70</f>
        <v>4717085</v>
      </c>
      <c r="Q70" s="71">
        <f>'NECO-ELECTRIC'!Q70+'NECO-GAS'!Q70</f>
        <v>3788179</v>
      </c>
      <c r="R70" s="71">
        <f>'NECO-ELECTRIC'!R70+'NECO-GAS'!R70</f>
        <v>4021665</v>
      </c>
      <c r="S70" s="71">
        <f>'NECO-ELECTRIC'!S70+'NECO-GAS'!S70</f>
        <v>5687505</v>
      </c>
      <c r="T70" s="71">
        <f>'NECO-ELECTRIC'!T70+'NECO-GAS'!T70</f>
        <v>5687505</v>
      </c>
      <c r="U70" s="46"/>
      <c r="V70" s="211">
        <f t="shared" si="49"/>
        <v>0.49803061823412537</v>
      </c>
      <c r="W70" s="211">
        <f t="shared" si="49"/>
        <v>0.32051940666081385</v>
      </c>
      <c r="X70" s="211">
        <f t="shared" si="49"/>
        <v>0.31072040571232279</v>
      </c>
      <c r="Y70" s="211">
        <f t="shared" si="49"/>
        <v>0.98051373615213444</v>
      </c>
      <c r="Z70" s="211">
        <f t="shared" si="49"/>
        <v>1.0769040049568412</v>
      </c>
      <c r="AA70" s="244"/>
      <c r="AB70" s="245"/>
      <c r="AC70" s="47">
        <f t="shared" si="44"/>
        <v>1436797.75</v>
      </c>
      <c r="AD70" s="74">
        <f t="shared" si="50"/>
        <v>1144941.3599999999</v>
      </c>
      <c r="AE70" s="75">
        <f t="shared" si="50"/>
        <v>898028.6799999997</v>
      </c>
      <c r="AF70" s="75">
        <f t="shared" si="50"/>
        <v>1991047.9300000002</v>
      </c>
      <c r="AG70" s="75">
        <f t="shared" si="50"/>
        <v>2949051.5199999996</v>
      </c>
      <c r="AH70" s="48"/>
      <c r="AI70" s="49"/>
    </row>
    <row r="71" spans="1:35" s="154" customFormat="1" ht="15.75" thickBot="1" x14ac:dyDescent="0.3">
      <c r="A71" s="177"/>
      <c r="B71" s="59" t="s">
        <v>35</v>
      </c>
      <c r="C71" s="148">
        <f t="shared" ref="C71:R71" si="51">SUM(C66:C70)</f>
        <v>70081589.430000007</v>
      </c>
      <c r="D71" s="149">
        <f t="shared" si="51"/>
        <v>75737650.459999993</v>
      </c>
      <c r="E71" s="149">
        <f t="shared" si="51"/>
        <v>69563692.289999992</v>
      </c>
      <c r="F71" s="149">
        <f t="shared" si="51"/>
        <v>62752569.370000012</v>
      </c>
      <c r="G71" s="149">
        <f t="shared" si="51"/>
        <v>63733751.519999996</v>
      </c>
      <c r="H71" s="149">
        <f t="shared" si="51"/>
        <v>63674585.649999999</v>
      </c>
      <c r="I71" s="149">
        <f t="shared" si="51"/>
        <v>67962708.629999995</v>
      </c>
      <c r="J71" s="149">
        <f t="shared" si="51"/>
        <v>65852940.690000005</v>
      </c>
      <c r="K71" s="149">
        <f t="shared" si="51"/>
        <v>69940929.230000004</v>
      </c>
      <c r="L71" s="149">
        <f t="shared" si="51"/>
        <v>72295500.040000007</v>
      </c>
      <c r="M71" s="149">
        <f t="shared" si="51"/>
        <v>79870103.049999997</v>
      </c>
      <c r="N71" s="150">
        <f t="shared" si="51"/>
        <v>87239801.670000002</v>
      </c>
      <c r="O71" s="148">
        <f t="shared" si="51"/>
        <v>97072960.540000007</v>
      </c>
      <c r="P71" s="149">
        <f t="shared" si="51"/>
        <v>109366699</v>
      </c>
      <c r="Q71" s="149">
        <f t="shared" si="51"/>
        <v>109730565</v>
      </c>
      <c r="R71" s="149">
        <f t="shared" si="51"/>
        <v>111119613</v>
      </c>
      <c r="S71" s="149">
        <f t="shared" ref="S71:T71" si="52">SUM(S66:S70)</f>
        <v>111020208</v>
      </c>
      <c r="T71" s="149">
        <f t="shared" si="52"/>
        <v>111020208</v>
      </c>
      <c r="U71" s="150"/>
      <c r="V71" s="212">
        <f t="shared" si="49"/>
        <v>0.3851421083558606</v>
      </c>
      <c r="W71" s="216">
        <f t="shared" si="49"/>
        <v>0.44402022423128662</v>
      </c>
      <c r="X71" s="217">
        <f t="shared" si="49"/>
        <v>0.57741145398882354</v>
      </c>
      <c r="Y71" s="217">
        <f t="shared" si="49"/>
        <v>0.77075798035964915</v>
      </c>
      <c r="Z71" s="217">
        <f t="shared" si="49"/>
        <v>0.74193744055943822</v>
      </c>
      <c r="AA71" s="217"/>
      <c r="AB71" s="218"/>
      <c r="AC71" s="40">
        <f t="shared" ref="AC71:AE71" si="53">SUM(AC66:AC70)</f>
        <v>26991371.110000007</v>
      </c>
      <c r="AD71" s="151">
        <f t="shared" si="53"/>
        <v>33629048.539999999</v>
      </c>
      <c r="AE71" s="152">
        <f t="shared" si="53"/>
        <v>40166872.710000001</v>
      </c>
      <c r="AF71" s="152">
        <f t="shared" ref="AF71:AG71" si="54">SUM(AF66:AF70)</f>
        <v>48367043.629999988</v>
      </c>
      <c r="AG71" s="152">
        <f t="shared" si="54"/>
        <v>47286456.480000004</v>
      </c>
      <c r="AH71" s="152"/>
      <c r="AI71" s="153"/>
    </row>
    <row r="72" spans="1:35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</row>
    <row r="73" spans="1:35" s="68" customFormat="1" x14ac:dyDescent="0.25">
      <c r="A73" s="176"/>
      <c r="B73" s="69" t="s">
        <v>30</v>
      </c>
      <c r="C73" s="70">
        <f>'NECO-ELECTRIC'!C73+'NECO-GAS'!C73</f>
        <v>249961812.75</v>
      </c>
      <c r="D73" s="71">
        <f>'NECO-ELECTRIC'!D73+'NECO-GAS'!D73</f>
        <v>203392855.91</v>
      </c>
      <c r="E73" s="71">
        <f>'NECO-ELECTRIC'!E73+'NECO-GAS'!E73</f>
        <v>197891014.90000001</v>
      </c>
      <c r="F73" s="71">
        <f>'NECO-ELECTRIC'!F73+'NECO-GAS'!F73</f>
        <v>198297492.71000001</v>
      </c>
      <c r="G73" s="71">
        <f>'NECO-ELECTRIC'!G73+'NECO-GAS'!G73</f>
        <v>274460888.04000002</v>
      </c>
      <c r="H73" s="71">
        <f>'NECO-ELECTRIC'!H73+'NECO-GAS'!H73</f>
        <v>347737187.77999997</v>
      </c>
      <c r="I73" s="71">
        <f>'NECO-ELECTRIC'!I73+'NECO-GAS'!I73</f>
        <v>265643408.88</v>
      </c>
      <c r="J73" s="71">
        <f>'NECO-ELECTRIC'!J73+'NECO-GAS'!J73</f>
        <v>190963110.77000001</v>
      </c>
      <c r="K73" s="71">
        <f>'NECO-ELECTRIC'!K73+'NECO-GAS'!K73</f>
        <v>188402629.69999999</v>
      </c>
      <c r="L73" s="71">
        <f>'NECO-ELECTRIC'!L73+'NECO-GAS'!L73</f>
        <v>243580134.53999999</v>
      </c>
      <c r="M73" s="71">
        <f>'NECO-ELECTRIC'!M73+'NECO-GAS'!M73</f>
        <v>295302002.44</v>
      </c>
      <c r="N73" s="72">
        <f>'NECO-ELECTRIC'!N73+'NECO-GAS'!N73</f>
        <v>233881938.94</v>
      </c>
      <c r="O73" s="70">
        <f>'NECO-ELECTRIC'!O73+'NECO-GAS'!O73</f>
        <v>227358422.96000001</v>
      </c>
      <c r="P73" s="71">
        <f>'NECO-ELECTRIC'!P73+'NECO-GAS'!P73</f>
        <v>225209232.31</v>
      </c>
      <c r="Q73" s="71">
        <f>'NECO-ELECTRIC'!Q73+'NECO-GAS'!Q73</f>
        <v>216577895.28999999</v>
      </c>
      <c r="R73" s="71">
        <f>'NECO-ELECTRIC'!R73+'NECO-GAS'!R73</f>
        <v>216665986.09</v>
      </c>
      <c r="S73" s="71">
        <f>'NECO-ELECTRIC'!S73+'NECO-GAS'!S73</f>
        <v>320432714.91000003</v>
      </c>
      <c r="T73" s="186" t="s">
        <v>146</v>
      </c>
      <c r="U73" s="96"/>
      <c r="V73" s="242">
        <f>IF(ISERROR((O73-C73)/C73)=TRUE,0,(O73-C73)/C73)</f>
        <v>-9.0427371850622773E-2</v>
      </c>
      <c r="W73" s="243">
        <f t="shared" ref="W73:Z78" si="55">IF(ISERROR((P73-D73)/D73)=TRUE,0,(P73-D73)/D73)</f>
        <v>0.10726225511899794</v>
      </c>
      <c r="X73" s="243">
        <f t="shared" si="55"/>
        <v>9.4430160962300391E-2</v>
      </c>
      <c r="Y73" s="243">
        <f t="shared" si="55"/>
        <v>9.263099159232932E-2</v>
      </c>
      <c r="Z73" s="243">
        <f t="shared" si="55"/>
        <v>0.16749864506486642</v>
      </c>
      <c r="AA73" s="244"/>
      <c r="AB73" s="245"/>
      <c r="AC73" s="97">
        <f t="shared" ref="AC73:AG77" si="56">O73-C73</f>
        <v>-22603389.789999992</v>
      </c>
      <c r="AD73" s="119">
        <f t="shared" si="56"/>
        <v>21816376.400000006</v>
      </c>
      <c r="AE73" s="119">
        <f t="shared" si="56"/>
        <v>18686880.389999986</v>
      </c>
      <c r="AF73" s="119">
        <f t="shared" si="56"/>
        <v>18368493.379999995</v>
      </c>
      <c r="AG73" s="119">
        <f t="shared" si="56"/>
        <v>45971826.870000005</v>
      </c>
      <c r="AH73" s="98"/>
      <c r="AI73" s="99"/>
    </row>
    <row r="74" spans="1:35" s="68" customFormat="1" x14ac:dyDescent="0.25">
      <c r="A74" s="176"/>
      <c r="B74" s="69" t="s">
        <v>31</v>
      </c>
      <c r="C74" s="70">
        <f>'NECO-ELECTRIC'!C74+'NECO-GAS'!C74</f>
        <v>21123700.670000002</v>
      </c>
      <c r="D74" s="71">
        <f>'NECO-ELECTRIC'!D74+'NECO-GAS'!D74</f>
        <v>17515416.460000001</v>
      </c>
      <c r="E74" s="71">
        <f>'NECO-ELECTRIC'!E74+'NECO-GAS'!E74</f>
        <v>16579999.870000001</v>
      </c>
      <c r="F74" s="71">
        <f>'NECO-ELECTRIC'!F74+'NECO-GAS'!F74</f>
        <v>15916175.57</v>
      </c>
      <c r="G74" s="71">
        <f>'NECO-ELECTRIC'!G74+'NECO-GAS'!G74</f>
        <v>20630919.329999998</v>
      </c>
      <c r="H74" s="71">
        <f>'NECO-ELECTRIC'!H74+'NECO-GAS'!H74</f>
        <v>25810602.879999999</v>
      </c>
      <c r="I74" s="71">
        <f>'NECO-ELECTRIC'!I74+'NECO-GAS'!I74</f>
        <v>19257597.420000002</v>
      </c>
      <c r="J74" s="71">
        <f>'NECO-ELECTRIC'!J74+'NECO-GAS'!J74</f>
        <v>14392616.970000001</v>
      </c>
      <c r="K74" s="71">
        <f>'NECO-ELECTRIC'!K74+'NECO-GAS'!K74</f>
        <v>14737827.75</v>
      </c>
      <c r="L74" s="71">
        <f>'NECO-ELECTRIC'!L74+'NECO-GAS'!L74</f>
        <v>19441313.170000002</v>
      </c>
      <c r="M74" s="71">
        <f>'NECO-ELECTRIC'!M74+'NECO-GAS'!M74</f>
        <v>22165434.719999999</v>
      </c>
      <c r="N74" s="72">
        <f>'NECO-ELECTRIC'!N74+'NECO-GAS'!N74</f>
        <v>18324611.780000001</v>
      </c>
      <c r="O74" s="70">
        <f>'NECO-ELECTRIC'!O74+'NECO-GAS'!O74</f>
        <v>18784730.109999999</v>
      </c>
      <c r="P74" s="71">
        <f>'NECO-ELECTRIC'!P74+'NECO-GAS'!P74</f>
        <v>18677704.52</v>
      </c>
      <c r="Q74" s="71">
        <f>'NECO-ELECTRIC'!Q74+'NECO-GAS'!Q74</f>
        <v>17947648.579999998</v>
      </c>
      <c r="R74" s="71">
        <f>'NECO-ELECTRIC'!R74+'NECO-GAS'!R74</f>
        <v>16995828.870000001</v>
      </c>
      <c r="S74" s="71">
        <f>'NECO-ELECTRIC'!S74+'NECO-GAS'!S74</f>
        <v>23525027.809999999</v>
      </c>
      <c r="T74" s="186" t="s">
        <v>146</v>
      </c>
      <c r="U74" s="96"/>
      <c r="V74" s="242">
        <f t="shared" ref="V74:V78" si="57">IF(ISERROR((O74-C74)/C74)=TRUE,0,(O74-C74)/C74)</f>
        <v>-0.11072731035816188</v>
      </c>
      <c r="W74" s="243">
        <f t="shared" si="55"/>
        <v>6.6358003114246167E-2</v>
      </c>
      <c r="X74" s="243">
        <f t="shared" si="55"/>
        <v>8.248786011600838E-2</v>
      </c>
      <c r="Y74" s="243">
        <f t="shared" si="55"/>
        <v>6.7833713900154011E-2</v>
      </c>
      <c r="Z74" s="243">
        <f t="shared" si="55"/>
        <v>0.14028015105422842</v>
      </c>
      <c r="AA74" s="244"/>
      <c r="AB74" s="245"/>
      <c r="AC74" s="97">
        <f t="shared" si="44"/>
        <v>-2338970.5600000024</v>
      </c>
      <c r="AD74" s="119">
        <f t="shared" si="56"/>
        <v>1162288.0599999987</v>
      </c>
      <c r="AE74" s="119">
        <f t="shared" si="56"/>
        <v>1367648.7099999972</v>
      </c>
      <c r="AF74" s="119">
        <f t="shared" si="56"/>
        <v>1079653.3000000007</v>
      </c>
      <c r="AG74" s="119">
        <f t="shared" si="56"/>
        <v>2894108.4800000004</v>
      </c>
      <c r="AH74" s="98"/>
      <c r="AI74" s="99"/>
    </row>
    <row r="75" spans="1:35" s="68" customFormat="1" x14ac:dyDescent="0.25">
      <c r="A75" s="176"/>
      <c r="B75" s="69" t="s">
        <v>32</v>
      </c>
      <c r="C75" s="70">
        <f>'NECO-ELECTRIC'!C75+'NECO-GAS'!C75</f>
        <v>60501498.590000004</v>
      </c>
      <c r="D75" s="71">
        <f>'NECO-ELECTRIC'!D75+'NECO-GAS'!D75</f>
        <v>55363476.420000002</v>
      </c>
      <c r="E75" s="71">
        <f>'NECO-ELECTRIC'!E75+'NECO-GAS'!E75</f>
        <v>51663014.810000002</v>
      </c>
      <c r="F75" s="71">
        <f>'NECO-ELECTRIC'!F75+'NECO-GAS'!F75</f>
        <v>53571483.380000003</v>
      </c>
      <c r="G75" s="71">
        <f>'NECO-ELECTRIC'!G75+'NECO-GAS'!G75</f>
        <v>59013215.030000001</v>
      </c>
      <c r="H75" s="71">
        <f>'NECO-ELECTRIC'!H75+'NECO-GAS'!H75</f>
        <v>68525478.870000005</v>
      </c>
      <c r="I75" s="71">
        <f>'NECO-ELECTRIC'!I75+'NECO-GAS'!I75</f>
        <v>59909466.32</v>
      </c>
      <c r="J75" s="71">
        <f>'NECO-ELECTRIC'!J75+'NECO-GAS'!J75</f>
        <v>50776477.920000002</v>
      </c>
      <c r="K75" s="71">
        <f>'NECO-ELECTRIC'!K75+'NECO-GAS'!K75</f>
        <v>47100629.520000003</v>
      </c>
      <c r="L75" s="71">
        <f>'NECO-ELECTRIC'!L75+'NECO-GAS'!L75</f>
        <v>55982487.380000003</v>
      </c>
      <c r="M75" s="71">
        <f>'NECO-ELECTRIC'!M75+'NECO-GAS'!M75</f>
        <v>66125889.200000003</v>
      </c>
      <c r="N75" s="72">
        <f>'NECO-ELECTRIC'!N75+'NECO-GAS'!N75</f>
        <v>58120417.420000002</v>
      </c>
      <c r="O75" s="70">
        <f>'NECO-ELECTRIC'!O75+'NECO-GAS'!O75</f>
        <v>58910938.740000002</v>
      </c>
      <c r="P75" s="71">
        <f>'NECO-ELECTRIC'!P75+'NECO-GAS'!P75</f>
        <v>52729482.950000003</v>
      </c>
      <c r="Q75" s="71">
        <f>'NECO-ELECTRIC'!Q75+'NECO-GAS'!Q75</f>
        <v>49217751.380000003</v>
      </c>
      <c r="R75" s="71">
        <f>'NECO-ELECTRIC'!R75+'NECO-GAS'!R75</f>
        <v>49212129.219999999</v>
      </c>
      <c r="S75" s="71">
        <f>'NECO-ELECTRIC'!S75+'NECO-GAS'!S75</f>
        <v>59574220.299999997</v>
      </c>
      <c r="T75" s="186" t="s">
        <v>146</v>
      </c>
      <c r="U75" s="96"/>
      <c r="V75" s="242">
        <f t="shared" si="57"/>
        <v>-2.6289594259122986E-2</v>
      </c>
      <c r="W75" s="243">
        <f t="shared" si="55"/>
        <v>-4.7576374178852528E-2</v>
      </c>
      <c r="X75" s="243">
        <f t="shared" si="55"/>
        <v>-4.7331024699059747E-2</v>
      </c>
      <c r="Y75" s="243">
        <f t="shared" si="55"/>
        <v>-8.1374527732929913E-2</v>
      </c>
      <c r="Z75" s="243">
        <f t="shared" si="55"/>
        <v>9.5064346132438769E-3</v>
      </c>
      <c r="AA75" s="244"/>
      <c r="AB75" s="245"/>
      <c r="AC75" s="97">
        <f t="shared" ref="AC75:AC84" si="58">O75-C75</f>
        <v>-1590559.8500000015</v>
      </c>
      <c r="AD75" s="119">
        <f t="shared" si="56"/>
        <v>-2633993.4699999988</v>
      </c>
      <c r="AE75" s="119">
        <f t="shared" si="56"/>
        <v>-2445263.4299999997</v>
      </c>
      <c r="AF75" s="119">
        <f t="shared" si="56"/>
        <v>-4359354.1600000039</v>
      </c>
      <c r="AG75" s="119">
        <f t="shared" si="56"/>
        <v>561005.26999999583</v>
      </c>
      <c r="AH75" s="98"/>
      <c r="AI75" s="99"/>
    </row>
    <row r="76" spans="1:35" s="68" customFormat="1" x14ac:dyDescent="0.25">
      <c r="A76" s="176"/>
      <c r="B76" s="69" t="s">
        <v>33</v>
      </c>
      <c r="C76" s="70">
        <f>'NECO-ELECTRIC'!C76+'NECO-GAS'!C76</f>
        <v>110226359.52</v>
      </c>
      <c r="D76" s="71">
        <f>'NECO-ELECTRIC'!D76+'NECO-GAS'!D76</f>
        <v>101222717.43000001</v>
      </c>
      <c r="E76" s="71">
        <f>'NECO-ELECTRIC'!E76+'NECO-GAS'!E76</f>
        <v>103118895.39</v>
      </c>
      <c r="F76" s="71">
        <f>'NECO-ELECTRIC'!F76+'NECO-GAS'!F76</f>
        <v>101813243.01000001</v>
      </c>
      <c r="G76" s="71">
        <f>'NECO-ELECTRIC'!G76+'NECO-GAS'!G76</f>
        <v>116763891.66</v>
      </c>
      <c r="H76" s="71">
        <f>'NECO-ELECTRIC'!H76+'NECO-GAS'!H76</f>
        <v>133762814.67</v>
      </c>
      <c r="I76" s="71">
        <f>'NECO-ELECTRIC'!I76+'NECO-GAS'!I76</f>
        <v>116851191.54000001</v>
      </c>
      <c r="J76" s="71">
        <f>'NECO-ELECTRIC'!J76+'NECO-GAS'!J76</f>
        <v>101498867.65000001</v>
      </c>
      <c r="K76" s="71">
        <f>'NECO-ELECTRIC'!K76+'NECO-GAS'!K76</f>
        <v>94754522.340000004</v>
      </c>
      <c r="L76" s="71">
        <f>'NECO-ELECTRIC'!L76+'NECO-GAS'!L76</f>
        <v>107941332.2</v>
      </c>
      <c r="M76" s="71">
        <f>'NECO-ELECTRIC'!M76+'NECO-GAS'!M76</f>
        <v>123767709.51000001</v>
      </c>
      <c r="N76" s="72">
        <f>'NECO-ELECTRIC'!N76+'NECO-GAS'!N76</f>
        <v>106809749.34999999</v>
      </c>
      <c r="O76" s="70">
        <f>'NECO-ELECTRIC'!O76+'NECO-GAS'!O76</f>
        <v>105331350.95</v>
      </c>
      <c r="P76" s="71">
        <f>'NECO-ELECTRIC'!P76+'NECO-GAS'!P76</f>
        <v>95804191.280000001</v>
      </c>
      <c r="Q76" s="71">
        <f>'NECO-ELECTRIC'!Q76+'NECO-GAS'!Q76</f>
        <v>85089213.549999997</v>
      </c>
      <c r="R76" s="71">
        <f>'NECO-ELECTRIC'!R76+'NECO-GAS'!R76</f>
        <v>89205527.099999994</v>
      </c>
      <c r="S76" s="71">
        <f>'NECO-ELECTRIC'!S76+'NECO-GAS'!S76</f>
        <v>108610163.73</v>
      </c>
      <c r="T76" s="186" t="s">
        <v>146</v>
      </c>
      <c r="U76" s="96"/>
      <c r="V76" s="242">
        <f t="shared" si="57"/>
        <v>-4.4408693086809413E-2</v>
      </c>
      <c r="W76" s="243">
        <f t="shared" si="55"/>
        <v>-5.3530731910523516E-2</v>
      </c>
      <c r="X76" s="243">
        <f t="shared" si="55"/>
        <v>-0.17484362853006705</v>
      </c>
      <c r="Y76" s="243">
        <f t="shared" si="55"/>
        <v>-0.12383178786242663</v>
      </c>
      <c r="Z76" s="243">
        <f t="shared" si="55"/>
        <v>-6.9830902465485636E-2</v>
      </c>
      <c r="AA76" s="244"/>
      <c r="AB76" s="245"/>
      <c r="AC76" s="97">
        <f t="shared" si="58"/>
        <v>-4895008.5699999928</v>
      </c>
      <c r="AD76" s="119">
        <f t="shared" si="56"/>
        <v>-5418526.150000006</v>
      </c>
      <c r="AE76" s="119">
        <f t="shared" si="56"/>
        <v>-18029681.840000004</v>
      </c>
      <c r="AF76" s="119">
        <f t="shared" si="56"/>
        <v>-12607715.910000011</v>
      </c>
      <c r="AG76" s="119">
        <f t="shared" si="56"/>
        <v>-8153727.9299999923</v>
      </c>
      <c r="AH76" s="98"/>
      <c r="AI76" s="99"/>
    </row>
    <row r="77" spans="1:35" s="68" customFormat="1" x14ac:dyDescent="0.25">
      <c r="A77" s="176"/>
      <c r="B77" s="69" t="s">
        <v>34</v>
      </c>
      <c r="C77" s="70">
        <f>'NECO-ELECTRIC'!C77+'NECO-GAS'!C77</f>
        <v>207851023.95999998</v>
      </c>
      <c r="D77" s="71">
        <f>'NECO-ELECTRIC'!D77+'NECO-GAS'!D77</f>
        <v>215290847.52000001</v>
      </c>
      <c r="E77" s="71">
        <f>'NECO-ELECTRIC'!E77+'NECO-GAS'!E77</f>
        <v>190444781.75999999</v>
      </c>
      <c r="F77" s="71">
        <f>'NECO-ELECTRIC'!F77+'NECO-GAS'!F77</f>
        <v>194342846.24000001</v>
      </c>
      <c r="G77" s="71">
        <f>'NECO-ELECTRIC'!G77+'NECO-GAS'!G77</f>
        <v>221138906.28</v>
      </c>
      <c r="H77" s="71">
        <f>'NECO-ELECTRIC'!H77+'NECO-GAS'!H77</f>
        <v>240623434.66999999</v>
      </c>
      <c r="I77" s="71">
        <f>'NECO-ELECTRIC'!I77+'NECO-GAS'!I77</f>
        <v>214367575.66</v>
      </c>
      <c r="J77" s="71">
        <f>'NECO-ELECTRIC'!J77+'NECO-GAS'!J77</f>
        <v>190894211.56</v>
      </c>
      <c r="K77" s="71">
        <f>'NECO-ELECTRIC'!K77+'NECO-GAS'!K77</f>
        <v>197354003.75999999</v>
      </c>
      <c r="L77" s="71">
        <f>'NECO-ELECTRIC'!L77+'NECO-GAS'!L77</f>
        <v>203571698.84999999</v>
      </c>
      <c r="M77" s="71">
        <f>'NECO-ELECTRIC'!M77+'NECO-GAS'!M77</f>
        <v>103748588.92999999</v>
      </c>
      <c r="N77" s="72">
        <f>'NECO-ELECTRIC'!N77+'NECO-GAS'!N77</f>
        <v>222019983.25999999</v>
      </c>
      <c r="O77" s="70">
        <f>'NECO-ELECTRIC'!O77+'NECO-GAS'!O77</f>
        <v>214763630.58000001</v>
      </c>
      <c r="P77" s="71">
        <f>'NECO-ELECTRIC'!P77+'NECO-GAS'!P77</f>
        <v>207094302.03</v>
      </c>
      <c r="Q77" s="71">
        <f>'NECO-ELECTRIC'!Q77+'NECO-GAS'!Q77</f>
        <v>194558812.88</v>
      </c>
      <c r="R77" s="71">
        <f>'NECO-ELECTRIC'!R77+'NECO-GAS'!R77</f>
        <v>192866772.72</v>
      </c>
      <c r="S77" s="71">
        <f>'NECO-ELECTRIC'!S77+'NECO-GAS'!S77</f>
        <v>203454641.21000001</v>
      </c>
      <c r="T77" s="186" t="s">
        <v>146</v>
      </c>
      <c r="U77" s="96"/>
      <c r="V77" s="242">
        <f t="shared" si="57"/>
        <v>3.3257505728383305E-2</v>
      </c>
      <c r="W77" s="243">
        <f t="shared" si="55"/>
        <v>-3.8071964435174466E-2</v>
      </c>
      <c r="X77" s="243">
        <f t="shared" si="55"/>
        <v>2.160222549539078E-2</v>
      </c>
      <c r="Y77" s="243">
        <f t="shared" si="55"/>
        <v>-7.5952037780550033E-3</v>
      </c>
      <c r="Z77" s="243">
        <f t="shared" si="55"/>
        <v>-7.996903560519858E-2</v>
      </c>
      <c r="AA77" s="244"/>
      <c r="AB77" s="245"/>
      <c r="AC77" s="97">
        <f t="shared" si="58"/>
        <v>6912606.6200000346</v>
      </c>
      <c r="AD77" s="119">
        <f t="shared" si="56"/>
        <v>-8196545.4900000095</v>
      </c>
      <c r="AE77" s="119">
        <f t="shared" si="56"/>
        <v>4114031.1200000048</v>
      </c>
      <c r="AF77" s="119">
        <f t="shared" si="56"/>
        <v>-1476073.5200000107</v>
      </c>
      <c r="AG77" s="119">
        <f t="shared" si="56"/>
        <v>-17684265.069999993</v>
      </c>
      <c r="AH77" s="98"/>
      <c r="AI77" s="99"/>
    </row>
    <row r="78" spans="1:35" s="85" customFormat="1" x14ac:dyDescent="0.25">
      <c r="A78" s="177"/>
      <c r="B78" s="69" t="s">
        <v>35</v>
      </c>
      <c r="C78" s="162">
        <f>SUM(C73:C77)</f>
        <v>649664395.49000001</v>
      </c>
      <c r="D78" s="163">
        <f t="shared" ref="D78:Q78" si="59">SUM(D73:D77)</f>
        <v>592785313.74000001</v>
      </c>
      <c r="E78" s="163">
        <f t="shared" si="59"/>
        <v>559697706.73000002</v>
      </c>
      <c r="F78" s="163">
        <f t="shared" si="59"/>
        <v>563941240.91000009</v>
      </c>
      <c r="G78" s="163">
        <f t="shared" si="59"/>
        <v>692007820.33999991</v>
      </c>
      <c r="H78" s="163">
        <f t="shared" si="59"/>
        <v>816459518.86999989</v>
      </c>
      <c r="I78" s="163">
        <f t="shared" si="59"/>
        <v>676029239.82000005</v>
      </c>
      <c r="J78" s="163">
        <f t="shared" si="59"/>
        <v>548525284.87000012</v>
      </c>
      <c r="K78" s="163">
        <f t="shared" si="59"/>
        <v>542349613.06999993</v>
      </c>
      <c r="L78" s="163">
        <f t="shared" si="59"/>
        <v>630516966.13999999</v>
      </c>
      <c r="M78" s="163">
        <f t="shared" si="59"/>
        <v>611109624.79999995</v>
      </c>
      <c r="N78" s="164">
        <f t="shared" si="59"/>
        <v>639156700.75</v>
      </c>
      <c r="O78" s="162">
        <f t="shared" si="59"/>
        <v>625149073.34000003</v>
      </c>
      <c r="P78" s="163">
        <f t="shared" si="59"/>
        <v>599514913.09000003</v>
      </c>
      <c r="Q78" s="163">
        <f t="shared" si="59"/>
        <v>563391321.68000007</v>
      </c>
      <c r="R78" s="163">
        <f t="shared" ref="R78:S78" si="60">SUM(R73:R77)</f>
        <v>564946244</v>
      </c>
      <c r="S78" s="163">
        <f t="shared" si="60"/>
        <v>715596767.96000004</v>
      </c>
      <c r="T78" s="229" t="s">
        <v>146</v>
      </c>
      <c r="U78" s="164"/>
      <c r="V78" s="246">
        <f t="shared" si="57"/>
        <v>-3.7735363551068005E-2</v>
      </c>
      <c r="W78" s="247">
        <f t="shared" si="55"/>
        <v>1.1352506875620194E-2</v>
      </c>
      <c r="X78" s="247">
        <f t="shared" si="55"/>
        <v>6.5993033481944558E-3</v>
      </c>
      <c r="Y78" s="247">
        <f t="shared" si="55"/>
        <v>1.7821060371080461E-3</v>
      </c>
      <c r="Z78" s="247">
        <f t="shared" si="55"/>
        <v>3.4087689368033892E-2</v>
      </c>
      <c r="AA78" s="248"/>
      <c r="AB78" s="249"/>
      <c r="AC78" s="100">
        <f t="shared" ref="AC78:AE85" si="61">SUM(AC73:AC77)</f>
        <v>-24515322.149999954</v>
      </c>
      <c r="AD78" s="159">
        <f t="shared" si="61"/>
        <v>6729599.3499999903</v>
      </c>
      <c r="AE78" s="159">
        <f t="shared" si="61"/>
        <v>3693614.9499999844</v>
      </c>
      <c r="AF78" s="159">
        <f t="shared" ref="AF78:AG78" si="62">SUM(AF73:AF77)</f>
        <v>1005003.08999997</v>
      </c>
      <c r="AG78" s="159">
        <f t="shared" si="62"/>
        <v>23588947.62000002</v>
      </c>
      <c r="AH78" s="166"/>
      <c r="AI78" s="167"/>
    </row>
    <row r="79" spans="1:35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</row>
    <row r="80" spans="1:35" s="42" customFormat="1" x14ac:dyDescent="0.25">
      <c r="A80" s="176"/>
      <c r="B80" s="43" t="s">
        <v>30</v>
      </c>
      <c r="C80" s="116">
        <f>C94-C87</f>
        <v>79385301.819999993</v>
      </c>
      <c r="D80" s="117">
        <f t="shared" ref="D80:Q80" si="63">D94-D87</f>
        <v>63446326.799999997</v>
      </c>
      <c r="E80" s="117">
        <f t="shared" si="63"/>
        <v>56480258.689999998</v>
      </c>
      <c r="F80" s="117">
        <f t="shared" si="63"/>
        <v>49549105.670000002</v>
      </c>
      <c r="G80" s="117">
        <f t="shared" si="63"/>
        <v>66513964.099999994</v>
      </c>
      <c r="H80" s="117">
        <f t="shared" si="63"/>
        <v>73756186.170000002</v>
      </c>
      <c r="I80" s="117">
        <f t="shared" si="63"/>
        <v>61142720.060000002</v>
      </c>
      <c r="J80" s="117">
        <f t="shared" si="63"/>
        <v>58648425.109999999</v>
      </c>
      <c r="K80" s="117">
        <f t="shared" si="63"/>
        <v>55155205.150000006</v>
      </c>
      <c r="L80" s="117">
        <f t="shared" si="63"/>
        <v>82178103.019999996</v>
      </c>
      <c r="M80" s="117">
        <f t="shared" si="63"/>
        <v>102204275.78999999</v>
      </c>
      <c r="N80" s="118">
        <f t="shared" si="63"/>
        <v>77413039.180000007</v>
      </c>
      <c r="O80" s="275">
        <f t="shared" si="63"/>
        <v>79921737.659999996</v>
      </c>
      <c r="P80" s="274">
        <f t="shared" si="63"/>
        <v>72969145.609999999</v>
      </c>
      <c r="Q80" s="276">
        <f t="shared" si="63"/>
        <v>68517722.640000001</v>
      </c>
      <c r="R80" s="274">
        <v>40049667</v>
      </c>
      <c r="S80" s="274">
        <v>40049667</v>
      </c>
      <c r="T80" s="274">
        <v>40049667</v>
      </c>
      <c r="U80" s="118"/>
      <c r="V80" s="242">
        <f>IF(ISERROR((O80-C80)/C80)=TRUE,0,(O80-C80)/C80)</f>
        <v>6.7573697863658718E-3</v>
      </c>
      <c r="W80" s="243">
        <f t="shared" ref="W80:Z85" si="64">IF(ISERROR((P80-D80)/D80)=TRUE,0,(P80-D80)/D80)</f>
        <v>0.1500925158365512</v>
      </c>
      <c r="X80" s="244">
        <f t="shared" si="64"/>
        <v>0.213126926632354</v>
      </c>
      <c r="Y80" s="244">
        <f t="shared" si="64"/>
        <v>-0.19171766153090289</v>
      </c>
      <c r="Z80" s="244">
        <f t="shared" si="64"/>
        <v>-0.39787580635266928</v>
      </c>
      <c r="AA80" s="209"/>
      <c r="AB80" s="210"/>
      <c r="AC80" s="39">
        <f t="shared" ref="AC80:AG84" si="65">O80-C80</f>
        <v>536435.84000000358</v>
      </c>
      <c r="AD80" s="119">
        <f t="shared" si="65"/>
        <v>9522818.8100000024</v>
      </c>
      <c r="AE80" s="120">
        <f t="shared" si="65"/>
        <v>12037463.950000003</v>
      </c>
      <c r="AF80" s="120">
        <f t="shared" si="65"/>
        <v>-9499438.6700000018</v>
      </c>
      <c r="AG80" s="120">
        <f t="shared" si="65"/>
        <v>-26464297.099999994</v>
      </c>
      <c r="AH80" s="120"/>
      <c r="AI80" s="121"/>
    </row>
    <row r="81" spans="1:35" s="42" customFormat="1" x14ac:dyDescent="0.25">
      <c r="A81" s="176"/>
      <c r="B81" s="43" t="s">
        <v>31</v>
      </c>
      <c r="C81" s="116">
        <f t="shared" ref="C81:Q84" si="66">C95-C88</f>
        <v>7002594.0600000005</v>
      </c>
      <c r="D81" s="117">
        <f t="shared" si="66"/>
        <v>4743494.32</v>
      </c>
      <c r="E81" s="117">
        <f t="shared" si="66"/>
        <v>3884361.1</v>
      </c>
      <c r="F81" s="117">
        <f t="shared" si="66"/>
        <v>3364875</v>
      </c>
      <c r="G81" s="117">
        <f t="shared" si="66"/>
        <v>3988077.68</v>
      </c>
      <c r="H81" s="117">
        <f t="shared" si="66"/>
        <v>4371286.84</v>
      </c>
      <c r="I81" s="117">
        <f t="shared" si="66"/>
        <v>3722652.65</v>
      </c>
      <c r="J81" s="117">
        <f t="shared" si="66"/>
        <v>3779840.8899999997</v>
      </c>
      <c r="K81" s="117">
        <f t="shared" si="66"/>
        <v>3988721.16</v>
      </c>
      <c r="L81" s="117">
        <f t="shared" si="66"/>
        <v>5570247.9100000001</v>
      </c>
      <c r="M81" s="117">
        <f t="shared" si="66"/>
        <v>6313906.9199999999</v>
      </c>
      <c r="N81" s="118">
        <f t="shared" si="66"/>
        <v>4977926.33</v>
      </c>
      <c r="O81" s="275">
        <f t="shared" si="66"/>
        <v>4342470.4000000004</v>
      </c>
      <c r="P81" s="274">
        <f t="shared" si="66"/>
        <v>4131649.96</v>
      </c>
      <c r="Q81" s="276">
        <f t="shared" si="66"/>
        <v>3665295.7300000004</v>
      </c>
      <c r="R81" s="274">
        <v>2319980</v>
      </c>
      <c r="S81" s="274">
        <v>2319980</v>
      </c>
      <c r="T81" s="274">
        <v>2319980</v>
      </c>
      <c r="U81" s="118"/>
      <c r="V81" s="242">
        <f t="shared" ref="V81:V85" si="67">IF(ISERROR((O81-C81)/C81)=TRUE,0,(O81-C81)/C81)</f>
        <v>-0.37987689093604265</v>
      </c>
      <c r="W81" s="243">
        <f t="shared" si="64"/>
        <v>-0.12898600034583793</v>
      </c>
      <c r="X81" s="244">
        <f t="shared" si="64"/>
        <v>-5.6396757242780454E-2</v>
      </c>
      <c r="Y81" s="244">
        <f t="shared" si="64"/>
        <v>-0.31053010884505367</v>
      </c>
      <c r="Z81" s="244">
        <f t="shared" si="64"/>
        <v>-0.41827111050655363</v>
      </c>
      <c r="AA81" s="209"/>
      <c r="AB81" s="210"/>
      <c r="AC81" s="39">
        <f t="shared" si="58"/>
        <v>-2660123.66</v>
      </c>
      <c r="AD81" s="119">
        <f t="shared" si="65"/>
        <v>-611844.36000000034</v>
      </c>
      <c r="AE81" s="120">
        <f t="shared" si="65"/>
        <v>-219065.36999999965</v>
      </c>
      <c r="AF81" s="120">
        <f t="shared" si="65"/>
        <v>-1044895</v>
      </c>
      <c r="AG81" s="120">
        <f t="shared" si="65"/>
        <v>-1668097.6800000002</v>
      </c>
      <c r="AH81" s="120"/>
      <c r="AI81" s="121"/>
    </row>
    <row r="82" spans="1:35" s="42" customFormat="1" x14ac:dyDescent="0.25">
      <c r="A82" s="176"/>
      <c r="B82" s="43" t="s">
        <v>32</v>
      </c>
      <c r="C82" s="116">
        <f t="shared" si="66"/>
        <v>15744904.050000001</v>
      </c>
      <c r="D82" s="117">
        <f t="shared" si="66"/>
        <v>12768911.220000001</v>
      </c>
      <c r="E82" s="117">
        <f t="shared" si="66"/>
        <v>10960820.25</v>
      </c>
      <c r="F82" s="117">
        <f t="shared" si="66"/>
        <v>9911362.6900000013</v>
      </c>
      <c r="G82" s="117">
        <f t="shared" si="66"/>
        <v>12000911.5</v>
      </c>
      <c r="H82" s="117">
        <f t="shared" si="66"/>
        <v>12741549.710000001</v>
      </c>
      <c r="I82" s="117">
        <f t="shared" si="66"/>
        <v>11547542.800000001</v>
      </c>
      <c r="J82" s="117">
        <f t="shared" si="66"/>
        <v>11379431.93</v>
      </c>
      <c r="K82" s="117">
        <f t="shared" si="66"/>
        <v>11242666.32</v>
      </c>
      <c r="L82" s="117">
        <f t="shared" si="66"/>
        <v>15097666.09</v>
      </c>
      <c r="M82" s="117">
        <f t="shared" si="66"/>
        <v>17897311.91</v>
      </c>
      <c r="N82" s="118">
        <f t="shared" si="66"/>
        <v>15355596.27</v>
      </c>
      <c r="O82" s="275">
        <f t="shared" si="66"/>
        <v>14849807.460000001</v>
      </c>
      <c r="P82" s="274">
        <f t="shared" si="66"/>
        <v>12516875.870000001</v>
      </c>
      <c r="Q82" s="276">
        <f t="shared" si="66"/>
        <v>10732077.67</v>
      </c>
      <c r="R82" s="274">
        <v>7561905</v>
      </c>
      <c r="S82" s="274">
        <v>7561905</v>
      </c>
      <c r="T82" s="274">
        <v>7561905</v>
      </c>
      <c r="U82" s="118"/>
      <c r="V82" s="242">
        <f t="shared" si="67"/>
        <v>-5.6849923451899334E-2</v>
      </c>
      <c r="W82" s="243">
        <f t="shared" si="64"/>
        <v>-1.973820207984809E-2</v>
      </c>
      <c r="X82" s="244">
        <f t="shared" si="64"/>
        <v>-2.0869111506504275E-2</v>
      </c>
      <c r="Y82" s="244">
        <f t="shared" si="64"/>
        <v>-0.23704688885721736</v>
      </c>
      <c r="Z82" s="244">
        <f t="shared" si="64"/>
        <v>-0.36988911217285453</v>
      </c>
      <c r="AA82" s="209"/>
      <c r="AB82" s="210"/>
      <c r="AC82" s="39">
        <f t="shared" si="58"/>
        <v>-895096.58999999985</v>
      </c>
      <c r="AD82" s="119">
        <f t="shared" si="65"/>
        <v>-252035.34999999963</v>
      </c>
      <c r="AE82" s="120">
        <f t="shared" si="65"/>
        <v>-228742.58000000007</v>
      </c>
      <c r="AF82" s="120">
        <f t="shared" si="65"/>
        <v>-2349457.6900000013</v>
      </c>
      <c r="AG82" s="120">
        <f t="shared" si="65"/>
        <v>-4439006.5</v>
      </c>
      <c r="AH82" s="120"/>
      <c r="AI82" s="121"/>
    </row>
    <row r="83" spans="1:35" s="42" customFormat="1" x14ac:dyDescent="0.25">
      <c r="A83" s="176"/>
      <c r="B83" s="43" t="s">
        <v>33</v>
      </c>
      <c r="C83" s="116">
        <f t="shared" si="66"/>
        <v>25766057.229999997</v>
      </c>
      <c r="D83" s="117">
        <f t="shared" si="66"/>
        <v>22532242.509999998</v>
      </c>
      <c r="E83" s="117">
        <f t="shared" si="66"/>
        <v>19984266.099999998</v>
      </c>
      <c r="F83" s="117">
        <f t="shared" si="66"/>
        <v>18471066.260000002</v>
      </c>
      <c r="G83" s="117">
        <f t="shared" si="66"/>
        <v>24295423.84</v>
      </c>
      <c r="H83" s="117">
        <f t="shared" si="66"/>
        <v>20650629.559999999</v>
      </c>
      <c r="I83" s="117">
        <f t="shared" si="66"/>
        <v>20514367.59</v>
      </c>
      <c r="J83" s="117">
        <f t="shared" si="66"/>
        <v>19799899.330000002</v>
      </c>
      <c r="K83" s="117">
        <f t="shared" si="66"/>
        <v>16734037.609999999</v>
      </c>
      <c r="L83" s="117">
        <f t="shared" si="66"/>
        <v>22110183.560000002</v>
      </c>
      <c r="M83" s="117">
        <f t="shared" si="66"/>
        <v>27141283.82</v>
      </c>
      <c r="N83" s="118">
        <f t="shared" si="66"/>
        <v>22786315.800000001</v>
      </c>
      <c r="O83" s="275">
        <f t="shared" si="66"/>
        <v>22515888.949999999</v>
      </c>
      <c r="P83" s="274">
        <f t="shared" si="66"/>
        <v>20168495.719999999</v>
      </c>
      <c r="Q83" s="276">
        <f t="shared" si="66"/>
        <v>18616863.009999998</v>
      </c>
      <c r="R83" s="274">
        <v>13917339</v>
      </c>
      <c r="S83" s="274">
        <v>13917339</v>
      </c>
      <c r="T83" s="274">
        <v>13917339</v>
      </c>
      <c r="U83" s="118"/>
      <c r="V83" s="242">
        <f t="shared" si="67"/>
        <v>-0.1261414678616701</v>
      </c>
      <c r="W83" s="243">
        <f t="shared" si="64"/>
        <v>-0.10490508385709715</v>
      </c>
      <c r="X83" s="244">
        <f t="shared" si="64"/>
        <v>-6.8423983305546554E-2</v>
      </c>
      <c r="Y83" s="244">
        <f t="shared" si="64"/>
        <v>-0.24653299359665667</v>
      </c>
      <c r="Z83" s="244">
        <f t="shared" si="64"/>
        <v>-0.42716212354828381</v>
      </c>
      <c r="AA83" s="209"/>
      <c r="AB83" s="210"/>
      <c r="AC83" s="39">
        <f t="shared" si="58"/>
        <v>-3250168.2799999975</v>
      </c>
      <c r="AD83" s="119">
        <f t="shared" si="65"/>
        <v>-2363746.7899999991</v>
      </c>
      <c r="AE83" s="120">
        <f t="shared" si="65"/>
        <v>-1367403.0899999999</v>
      </c>
      <c r="AF83" s="120">
        <f t="shared" si="65"/>
        <v>-4553727.2600000016</v>
      </c>
      <c r="AG83" s="120">
        <f t="shared" si="65"/>
        <v>-10378084.84</v>
      </c>
      <c r="AH83" s="120"/>
      <c r="AI83" s="121"/>
    </row>
    <row r="84" spans="1:35" s="42" customFormat="1" x14ac:dyDescent="0.25">
      <c r="A84" s="176"/>
      <c r="B84" s="43" t="s">
        <v>34</v>
      </c>
      <c r="C84" s="116">
        <f t="shared" si="66"/>
        <v>27996240.409999996</v>
      </c>
      <c r="D84" s="117">
        <f t="shared" si="66"/>
        <v>26495953.200000003</v>
      </c>
      <c r="E84" s="117">
        <f t="shared" si="66"/>
        <v>24423561.510000002</v>
      </c>
      <c r="F84" s="117">
        <f t="shared" si="66"/>
        <v>21735933.969999999</v>
      </c>
      <c r="G84" s="117">
        <f t="shared" si="66"/>
        <v>24690633.440000001</v>
      </c>
      <c r="H84" s="117">
        <f t="shared" si="66"/>
        <v>25362586.899999999</v>
      </c>
      <c r="I84" s="117">
        <f t="shared" si="66"/>
        <v>24318314.32</v>
      </c>
      <c r="J84" s="117">
        <f t="shared" si="66"/>
        <v>25573217.240000002</v>
      </c>
      <c r="K84" s="117">
        <f t="shared" si="66"/>
        <v>20523198.120000001</v>
      </c>
      <c r="L84" s="117">
        <f t="shared" si="66"/>
        <v>25572169.509999998</v>
      </c>
      <c r="M84" s="117">
        <f t="shared" si="66"/>
        <v>29472822.580000002</v>
      </c>
      <c r="N84" s="118">
        <f t="shared" si="66"/>
        <v>24483587.810000002</v>
      </c>
      <c r="O84" s="275">
        <f t="shared" si="66"/>
        <v>23304887.970000003</v>
      </c>
      <c r="P84" s="274">
        <f t="shared" si="66"/>
        <v>24109687.59</v>
      </c>
      <c r="Q84" s="276">
        <f t="shared" si="66"/>
        <v>22156473.59</v>
      </c>
      <c r="R84" s="274">
        <v>18741727</v>
      </c>
      <c r="S84" s="274">
        <v>18741727</v>
      </c>
      <c r="T84" s="274">
        <v>18741727</v>
      </c>
      <c r="U84" s="118"/>
      <c r="V84" s="242">
        <f t="shared" si="67"/>
        <v>-0.16757080133960725</v>
      </c>
      <c r="W84" s="243">
        <f t="shared" si="64"/>
        <v>-9.0061512110460804E-2</v>
      </c>
      <c r="X84" s="244">
        <f t="shared" si="64"/>
        <v>-9.2823805368097673E-2</v>
      </c>
      <c r="Y84" s="244">
        <f t="shared" si="64"/>
        <v>-0.13775377557424551</v>
      </c>
      <c r="Z84" s="244">
        <f t="shared" si="64"/>
        <v>-0.24093778130303006</v>
      </c>
      <c r="AA84" s="209"/>
      <c r="AB84" s="210"/>
      <c r="AC84" s="39">
        <f t="shared" si="58"/>
        <v>-4691352.4399999939</v>
      </c>
      <c r="AD84" s="119">
        <f t="shared" si="65"/>
        <v>-2386265.6100000031</v>
      </c>
      <c r="AE84" s="120">
        <f t="shared" si="65"/>
        <v>-2267087.9200000018</v>
      </c>
      <c r="AF84" s="120">
        <f t="shared" si="65"/>
        <v>-2994206.9699999988</v>
      </c>
      <c r="AG84" s="120">
        <f t="shared" si="65"/>
        <v>-5948906.4400000013</v>
      </c>
      <c r="AH84" s="120"/>
      <c r="AI84" s="121"/>
    </row>
    <row r="85" spans="1:35" s="154" customFormat="1" x14ac:dyDescent="0.25">
      <c r="A85" s="177"/>
      <c r="B85" s="43" t="s">
        <v>35</v>
      </c>
      <c r="C85" s="155">
        <f>SUM(C80:C84)</f>
        <v>155895097.56999999</v>
      </c>
      <c r="D85" s="156">
        <f t="shared" ref="D85:AE85" si="68">SUM(D80:D84)</f>
        <v>129986928.05</v>
      </c>
      <c r="E85" s="156">
        <f t="shared" si="68"/>
        <v>115733267.64999999</v>
      </c>
      <c r="F85" s="156">
        <f t="shared" si="68"/>
        <v>103032343.59</v>
      </c>
      <c r="G85" s="156">
        <f t="shared" si="68"/>
        <v>131489010.56</v>
      </c>
      <c r="H85" s="156">
        <f t="shared" si="68"/>
        <v>136882239.18000001</v>
      </c>
      <c r="I85" s="156">
        <f t="shared" si="68"/>
        <v>121245597.42000002</v>
      </c>
      <c r="J85" s="156">
        <f t="shared" si="68"/>
        <v>119180814.5</v>
      </c>
      <c r="K85" s="156">
        <f t="shared" si="68"/>
        <v>107643828.36</v>
      </c>
      <c r="L85" s="156">
        <f t="shared" si="68"/>
        <v>150528370.09</v>
      </c>
      <c r="M85" s="156">
        <f t="shared" si="68"/>
        <v>183029601.02000001</v>
      </c>
      <c r="N85" s="158">
        <f t="shared" si="68"/>
        <v>145016465.38999999</v>
      </c>
      <c r="O85" s="277">
        <f t="shared" si="68"/>
        <v>144934792.44000003</v>
      </c>
      <c r="P85" s="268">
        <f t="shared" si="68"/>
        <v>133895854.75</v>
      </c>
      <c r="Q85" s="268">
        <f t="shared" si="68"/>
        <v>123688432.64000002</v>
      </c>
      <c r="R85" s="268">
        <f t="shared" si="68"/>
        <v>82590618</v>
      </c>
      <c r="S85" s="268">
        <f t="shared" ref="S85:T85" si="69">SUM(S80:S84)</f>
        <v>82590618</v>
      </c>
      <c r="T85" s="268">
        <f t="shared" si="69"/>
        <v>82590618</v>
      </c>
      <c r="U85" s="158"/>
      <c r="V85" s="246">
        <f t="shared" si="67"/>
        <v>-7.030564335147596E-2</v>
      </c>
      <c r="W85" s="247">
        <f t="shared" si="64"/>
        <v>3.0071690735674735E-2</v>
      </c>
      <c r="X85" s="248">
        <f t="shared" si="64"/>
        <v>6.873706369423524E-2</v>
      </c>
      <c r="Y85" s="248">
        <f t="shared" si="64"/>
        <v>-0.19840105424898841</v>
      </c>
      <c r="Z85" s="248">
        <f t="shared" si="64"/>
        <v>-0.37188197212638607</v>
      </c>
      <c r="AA85" s="256"/>
      <c r="AB85" s="257"/>
      <c r="AC85" s="157">
        <f t="shared" si="61"/>
        <v>-10960305.129999988</v>
      </c>
      <c r="AD85" s="159">
        <f t="shared" si="68"/>
        <v>3908926.7000000011</v>
      </c>
      <c r="AE85" s="160">
        <f t="shared" si="68"/>
        <v>7955164.9900000021</v>
      </c>
      <c r="AF85" s="160">
        <f t="shared" ref="AF85:AG85" si="70">SUM(AF80:AF84)</f>
        <v>-20441725.590000004</v>
      </c>
      <c r="AG85" s="160">
        <f t="shared" si="70"/>
        <v>-48898392.559999987</v>
      </c>
      <c r="AH85" s="160"/>
      <c r="AI85" s="161"/>
    </row>
    <row r="86" spans="1:35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</row>
    <row r="87" spans="1:35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230"/>
      <c r="R87" s="186"/>
      <c r="S87" s="186"/>
      <c r="T87" s="186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</row>
    <row r="88" spans="1:35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230"/>
      <c r="R88" s="186"/>
      <c r="S88" s="186"/>
      <c r="T88" s="186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</row>
    <row r="89" spans="1:35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230"/>
      <c r="R89" s="186"/>
      <c r="S89" s="186"/>
      <c r="T89" s="186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</row>
    <row r="90" spans="1:35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230"/>
      <c r="R90" s="186"/>
      <c r="S90" s="186"/>
      <c r="T90" s="186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</row>
    <row r="91" spans="1:35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230"/>
      <c r="R91" s="186"/>
      <c r="S91" s="186"/>
      <c r="T91" s="186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</row>
    <row r="92" spans="1:35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156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</row>
    <row r="93" spans="1:35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</row>
    <row r="94" spans="1:35" s="42" customFormat="1" x14ac:dyDescent="0.25">
      <c r="A94" s="176"/>
      <c r="B94" s="43" t="s">
        <v>30</v>
      </c>
      <c r="C94" s="70">
        <f>'NECO-ELECTRIC'!C94+'NECO-GAS'!C94</f>
        <v>79385301.819999993</v>
      </c>
      <c r="D94" s="71">
        <f>'NECO-ELECTRIC'!D94+'NECO-GAS'!D94</f>
        <v>63446326.799999997</v>
      </c>
      <c r="E94" s="71">
        <f>'NECO-ELECTRIC'!E94+'NECO-GAS'!E94</f>
        <v>56480258.689999998</v>
      </c>
      <c r="F94" s="71">
        <f>'NECO-ELECTRIC'!F94+'NECO-GAS'!F94</f>
        <v>49549105.670000002</v>
      </c>
      <c r="G94" s="71">
        <f>'NECO-ELECTRIC'!G94+'NECO-GAS'!G94</f>
        <v>66513964.099999994</v>
      </c>
      <c r="H94" s="71">
        <f>'NECO-ELECTRIC'!H94+'NECO-GAS'!H94</f>
        <v>73756186.170000002</v>
      </c>
      <c r="I94" s="71">
        <f>'NECO-ELECTRIC'!I94+'NECO-GAS'!I94</f>
        <v>61142720.060000002</v>
      </c>
      <c r="J94" s="71">
        <f>'NECO-ELECTRIC'!J94+'NECO-GAS'!J94</f>
        <v>58648425.109999999</v>
      </c>
      <c r="K94" s="71">
        <f>'NECO-ELECTRIC'!K94+'NECO-GAS'!K94</f>
        <v>55155205.150000006</v>
      </c>
      <c r="L94" s="71">
        <f>'NECO-ELECTRIC'!L94+'NECO-GAS'!L94</f>
        <v>82178103.019999996</v>
      </c>
      <c r="M94" s="71">
        <f>'NECO-ELECTRIC'!M94+'NECO-GAS'!M94</f>
        <v>102204275.78999999</v>
      </c>
      <c r="N94" s="72">
        <f>'NECO-ELECTRIC'!N94+'NECO-GAS'!N94</f>
        <v>77413039.180000007</v>
      </c>
      <c r="O94" s="70">
        <f>'NECO-ELECTRIC'!O94+'NECO-GAS'!O94</f>
        <v>79921737.659999996</v>
      </c>
      <c r="P94" s="71">
        <f>'NECO-ELECTRIC'!P94+'NECO-GAS'!P94</f>
        <v>72969145.609999999</v>
      </c>
      <c r="Q94" s="71">
        <f>'NECO-ELECTRIC'!Q94+'NECO-GAS'!Q94</f>
        <v>68517722.640000001</v>
      </c>
      <c r="R94" s="71">
        <f>'NECO-ELECTRIC'!R94+'NECO-GAS'!R94</f>
        <v>55814230.609999999</v>
      </c>
      <c r="S94" s="71">
        <f>'NECO-ELECTRIC'!S94+'NECO-GAS'!S94</f>
        <v>84141583.919999987</v>
      </c>
      <c r="T94" s="71">
        <f>'NECO-ELECTRIC'!T94+'NECO-GAS'!T94</f>
        <v>0</v>
      </c>
      <c r="U94" s="118"/>
      <c r="V94" s="242">
        <f>IF(ISERROR((O94-C94)/C94)=TRUE,0,(O94-C94)/C94)</f>
        <v>6.7573697863658718E-3</v>
      </c>
      <c r="W94" s="243">
        <f t="shared" ref="W94:Z99" si="71">IF(ISERROR((P94-D94)/D94)=TRUE,0,(P94-D94)/D94)</f>
        <v>0.1500925158365512</v>
      </c>
      <c r="X94" s="244">
        <f t="shared" si="71"/>
        <v>0.213126926632354</v>
      </c>
      <c r="Y94" s="244">
        <f t="shared" si="71"/>
        <v>0.12644274513703846</v>
      </c>
      <c r="Z94" s="244">
        <f t="shared" si="71"/>
        <v>0.26502133888002616</v>
      </c>
      <c r="AA94" s="209"/>
      <c r="AB94" s="210"/>
      <c r="AC94" s="39">
        <f t="shared" ref="AC94:AG109" si="72">O94-C94</f>
        <v>536435.84000000358</v>
      </c>
      <c r="AD94" s="74">
        <f t="shared" si="72"/>
        <v>9522818.8100000024</v>
      </c>
      <c r="AE94" s="75">
        <f t="shared" si="72"/>
        <v>12037463.950000003</v>
      </c>
      <c r="AF94" s="75">
        <f t="shared" si="72"/>
        <v>6265124.9399999976</v>
      </c>
      <c r="AG94" s="75">
        <f t="shared" si="72"/>
        <v>17627619.819999993</v>
      </c>
      <c r="AH94" s="120"/>
      <c r="AI94" s="121"/>
    </row>
    <row r="95" spans="1:35" s="42" customFormat="1" x14ac:dyDescent="0.25">
      <c r="A95" s="176"/>
      <c r="B95" s="43" t="s">
        <v>31</v>
      </c>
      <c r="C95" s="70">
        <f>'NECO-ELECTRIC'!C95+'NECO-GAS'!C95</f>
        <v>7002594.0600000005</v>
      </c>
      <c r="D95" s="71">
        <f>'NECO-ELECTRIC'!D95+'NECO-GAS'!D95</f>
        <v>4743494.32</v>
      </c>
      <c r="E95" s="71">
        <f>'NECO-ELECTRIC'!E95+'NECO-GAS'!E95</f>
        <v>3884361.1</v>
      </c>
      <c r="F95" s="71">
        <f>'NECO-ELECTRIC'!F95+'NECO-GAS'!F95</f>
        <v>3364875</v>
      </c>
      <c r="G95" s="71">
        <f>'NECO-ELECTRIC'!G95+'NECO-GAS'!G95</f>
        <v>3988077.68</v>
      </c>
      <c r="H95" s="71">
        <f>'NECO-ELECTRIC'!H95+'NECO-GAS'!H95</f>
        <v>4371286.84</v>
      </c>
      <c r="I95" s="71">
        <f>'NECO-ELECTRIC'!I95+'NECO-GAS'!I95</f>
        <v>3722652.65</v>
      </c>
      <c r="J95" s="71">
        <f>'NECO-ELECTRIC'!J95+'NECO-GAS'!J95</f>
        <v>3779840.8899999997</v>
      </c>
      <c r="K95" s="71">
        <f>'NECO-ELECTRIC'!K95+'NECO-GAS'!K95</f>
        <v>3988721.16</v>
      </c>
      <c r="L95" s="71">
        <f>'NECO-ELECTRIC'!L95+'NECO-GAS'!L95</f>
        <v>5570247.9100000001</v>
      </c>
      <c r="M95" s="71">
        <f>'NECO-ELECTRIC'!M95+'NECO-GAS'!M95</f>
        <v>6313906.9199999999</v>
      </c>
      <c r="N95" s="72">
        <f>'NECO-ELECTRIC'!N95+'NECO-GAS'!N95</f>
        <v>4977926.33</v>
      </c>
      <c r="O95" s="70">
        <f>'NECO-ELECTRIC'!O95+'NECO-GAS'!O95</f>
        <v>4342470.4000000004</v>
      </c>
      <c r="P95" s="71">
        <f>'NECO-ELECTRIC'!P95+'NECO-GAS'!P95</f>
        <v>4131649.96</v>
      </c>
      <c r="Q95" s="71">
        <f>'NECO-ELECTRIC'!Q95+'NECO-GAS'!Q95</f>
        <v>3665295.7300000004</v>
      </c>
      <c r="R95" s="71">
        <f>'NECO-ELECTRIC'!R95+'NECO-GAS'!R95</f>
        <v>3256430.82</v>
      </c>
      <c r="S95" s="71">
        <f>'NECO-ELECTRIC'!S95+'NECO-GAS'!S95</f>
        <v>4395166.53</v>
      </c>
      <c r="T95" s="71">
        <f>'NECO-ELECTRIC'!T95+'NECO-GAS'!T95</f>
        <v>0</v>
      </c>
      <c r="U95" s="118"/>
      <c r="V95" s="242">
        <f t="shared" ref="V95:V99" si="73">IF(ISERROR((O95-C95)/C95)=TRUE,0,(O95-C95)/C95)</f>
        <v>-0.37987689093604265</v>
      </c>
      <c r="W95" s="243">
        <f t="shared" si="71"/>
        <v>-0.12898600034583793</v>
      </c>
      <c r="X95" s="244">
        <f t="shared" si="71"/>
        <v>-5.6396757242780454E-2</v>
      </c>
      <c r="Y95" s="244">
        <f t="shared" si="71"/>
        <v>-3.2228293770199534E-2</v>
      </c>
      <c r="Z95" s="244">
        <f t="shared" si="71"/>
        <v>0.10207645955381693</v>
      </c>
      <c r="AA95" s="209"/>
      <c r="AB95" s="210"/>
      <c r="AC95" s="39">
        <f t="shared" si="72"/>
        <v>-2660123.66</v>
      </c>
      <c r="AD95" s="74">
        <f t="shared" si="72"/>
        <v>-611844.36000000034</v>
      </c>
      <c r="AE95" s="75">
        <f t="shared" si="72"/>
        <v>-219065.36999999965</v>
      </c>
      <c r="AF95" s="75">
        <f t="shared" si="72"/>
        <v>-108444.18000000017</v>
      </c>
      <c r="AG95" s="75">
        <f t="shared" si="72"/>
        <v>407088.85000000009</v>
      </c>
      <c r="AH95" s="120"/>
      <c r="AI95" s="121"/>
    </row>
    <row r="96" spans="1:35" s="42" customFormat="1" x14ac:dyDescent="0.25">
      <c r="A96" s="176"/>
      <c r="B96" s="43" t="s">
        <v>32</v>
      </c>
      <c r="C96" s="70">
        <f>'NECO-ELECTRIC'!C96+'NECO-GAS'!C96</f>
        <v>15744904.050000001</v>
      </c>
      <c r="D96" s="71">
        <f>'NECO-ELECTRIC'!D96+'NECO-GAS'!D96</f>
        <v>12768911.220000001</v>
      </c>
      <c r="E96" s="71">
        <f>'NECO-ELECTRIC'!E96+'NECO-GAS'!E96</f>
        <v>10960820.25</v>
      </c>
      <c r="F96" s="71">
        <f>'NECO-ELECTRIC'!F96+'NECO-GAS'!F96</f>
        <v>9911362.6900000013</v>
      </c>
      <c r="G96" s="71">
        <f>'NECO-ELECTRIC'!G96+'NECO-GAS'!G96</f>
        <v>12000911.5</v>
      </c>
      <c r="H96" s="71">
        <f>'NECO-ELECTRIC'!H96+'NECO-GAS'!H96</f>
        <v>12741549.710000001</v>
      </c>
      <c r="I96" s="71">
        <f>'NECO-ELECTRIC'!I96+'NECO-GAS'!I96</f>
        <v>11547542.800000001</v>
      </c>
      <c r="J96" s="71">
        <f>'NECO-ELECTRIC'!J96+'NECO-GAS'!J96</f>
        <v>11379431.93</v>
      </c>
      <c r="K96" s="71">
        <f>'NECO-ELECTRIC'!K96+'NECO-GAS'!K96</f>
        <v>11242666.32</v>
      </c>
      <c r="L96" s="71">
        <f>'NECO-ELECTRIC'!L96+'NECO-GAS'!L96</f>
        <v>15097666.09</v>
      </c>
      <c r="M96" s="71">
        <f>'NECO-ELECTRIC'!M96+'NECO-GAS'!M96</f>
        <v>17897311.91</v>
      </c>
      <c r="N96" s="72">
        <f>'NECO-ELECTRIC'!N96+'NECO-GAS'!N96</f>
        <v>15355596.27</v>
      </c>
      <c r="O96" s="70">
        <f>'NECO-ELECTRIC'!O96+'NECO-GAS'!O96</f>
        <v>14849807.460000001</v>
      </c>
      <c r="P96" s="71">
        <f>'NECO-ELECTRIC'!P96+'NECO-GAS'!P96</f>
        <v>12516875.870000001</v>
      </c>
      <c r="Q96" s="71">
        <f>'NECO-ELECTRIC'!Q96+'NECO-GAS'!Q96</f>
        <v>10732077.67</v>
      </c>
      <c r="R96" s="71">
        <f>'NECO-ELECTRIC'!R96+'NECO-GAS'!R96</f>
        <v>9480926.7699999996</v>
      </c>
      <c r="S96" s="71">
        <f>'NECO-ELECTRIC'!S96+'NECO-GAS'!S96</f>
        <v>12622137.27</v>
      </c>
      <c r="T96" s="71">
        <f>'NECO-ELECTRIC'!T96+'NECO-GAS'!T96</f>
        <v>0</v>
      </c>
      <c r="U96" s="118"/>
      <c r="V96" s="242">
        <f t="shared" si="73"/>
        <v>-5.6849923451899334E-2</v>
      </c>
      <c r="W96" s="243">
        <f t="shared" si="71"/>
        <v>-1.973820207984809E-2</v>
      </c>
      <c r="X96" s="244">
        <f t="shared" si="71"/>
        <v>-2.0869111506504275E-2</v>
      </c>
      <c r="Y96" s="244">
        <f t="shared" si="71"/>
        <v>-4.3428530814868374E-2</v>
      </c>
      <c r="Z96" s="244">
        <f t="shared" si="71"/>
        <v>5.1764882192490091E-2</v>
      </c>
      <c r="AA96" s="209"/>
      <c r="AB96" s="210"/>
      <c r="AC96" s="39">
        <f t="shared" si="72"/>
        <v>-895096.58999999985</v>
      </c>
      <c r="AD96" s="74">
        <f t="shared" si="72"/>
        <v>-252035.34999999963</v>
      </c>
      <c r="AE96" s="75">
        <f t="shared" si="72"/>
        <v>-228742.58000000007</v>
      </c>
      <c r="AF96" s="75">
        <f t="shared" si="72"/>
        <v>-430435.92000000179</v>
      </c>
      <c r="AG96" s="75">
        <f t="shared" si="72"/>
        <v>621225.76999999955</v>
      </c>
      <c r="AH96" s="120"/>
      <c r="AI96" s="121"/>
    </row>
    <row r="97" spans="1:35" s="42" customFormat="1" x14ac:dyDescent="0.25">
      <c r="A97" s="176"/>
      <c r="B97" s="43" t="s">
        <v>33</v>
      </c>
      <c r="C97" s="70">
        <f>'NECO-ELECTRIC'!C97+'NECO-GAS'!C97</f>
        <v>25766057.229999997</v>
      </c>
      <c r="D97" s="71">
        <f>'NECO-ELECTRIC'!D97+'NECO-GAS'!D97</f>
        <v>22532242.509999998</v>
      </c>
      <c r="E97" s="71">
        <f>'NECO-ELECTRIC'!E97+'NECO-GAS'!E97</f>
        <v>19984266.099999998</v>
      </c>
      <c r="F97" s="71">
        <f>'NECO-ELECTRIC'!F97+'NECO-GAS'!F97</f>
        <v>18471066.260000002</v>
      </c>
      <c r="G97" s="71">
        <f>'NECO-ELECTRIC'!G97+'NECO-GAS'!G97</f>
        <v>24295423.84</v>
      </c>
      <c r="H97" s="71">
        <f>'NECO-ELECTRIC'!H97+'NECO-GAS'!H97</f>
        <v>20650629.559999999</v>
      </c>
      <c r="I97" s="71">
        <f>'NECO-ELECTRIC'!I97+'NECO-GAS'!I97</f>
        <v>20514367.59</v>
      </c>
      <c r="J97" s="71">
        <f>'NECO-ELECTRIC'!J97+'NECO-GAS'!J97</f>
        <v>19799899.330000002</v>
      </c>
      <c r="K97" s="71">
        <f>'NECO-ELECTRIC'!K97+'NECO-GAS'!K97</f>
        <v>16734037.609999999</v>
      </c>
      <c r="L97" s="71">
        <f>'NECO-ELECTRIC'!L97+'NECO-GAS'!L97</f>
        <v>22110183.560000002</v>
      </c>
      <c r="M97" s="71">
        <f>'NECO-ELECTRIC'!M97+'NECO-GAS'!M97</f>
        <v>27141283.82</v>
      </c>
      <c r="N97" s="72">
        <f>'NECO-ELECTRIC'!N97+'NECO-GAS'!N97</f>
        <v>22786315.800000001</v>
      </c>
      <c r="O97" s="70">
        <f>'NECO-ELECTRIC'!O97+'NECO-GAS'!O97</f>
        <v>22515888.949999999</v>
      </c>
      <c r="P97" s="71">
        <f>'NECO-ELECTRIC'!P97+'NECO-GAS'!P97</f>
        <v>20168495.719999999</v>
      </c>
      <c r="Q97" s="71">
        <f>'NECO-ELECTRIC'!Q97+'NECO-GAS'!Q97</f>
        <v>18616863.009999998</v>
      </c>
      <c r="R97" s="71">
        <f>'NECO-ELECTRIC'!R97+'NECO-GAS'!R97</f>
        <v>18027384.039999999</v>
      </c>
      <c r="S97" s="71">
        <f>'NECO-ELECTRIC'!S97+'NECO-GAS'!S97</f>
        <v>21399749.309999999</v>
      </c>
      <c r="T97" s="71">
        <f>'NECO-ELECTRIC'!T97+'NECO-GAS'!T97</f>
        <v>0</v>
      </c>
      <c r="U97" s="118"/>
      <c r="V97" s="242">
        <f t="shared" si="73"/>
        <v>-0.1261414678616701</v>
      </c>
      <c r="W97" s="243">
        <f t="shared" si="71"/>
        <v>-0.10490508385709715</v>
      </c>
      <c r="X97" s="244">
        <f t="shared" si="71"/>
        <v>-6.8423983305546554E-2</v>
      </c>
      <c r="Y97" s="244">
        <f t="shared" si="71"/>
        <v>-2.4020390255478544E-2</v>
      </c>
      <c r="Z97" s="244">
        <f t="shared" si="71"/>
        <v>-0.11918600593551124</v>
      </c>
      <c r="AA97" s="209"/>
      <c r="AB97" s="210"/>
      <c r="AC97" s="39">
        <f t="shared" si="72"/>
        <v>-3250168.2799999975</v>
      </c>
      <c r="AD97" s="74">
        <f t="shared" si="72"/>
        <v>-2363746.7899999991</v>
      </c>
      <c r="AE97" s="75">
        <f t="shared" si="72"/>
        <v>-1367403.0899999999</v>
      </c>
      <c r="AF97" s="75">
        <f t="shared" si="72"/>
        <v>-443682.22000000253</v>
      </c>
      <c r="AG97" s="75">
        <f t="shared" si="72"/>
        <v>-2895674.5300000012</v>
      </c>
      <c r="AH97" s="120"/>
      <c r="AI97" s="121"/>
    </row>
    <row r="98" spans="1:35" s="42" customFormat="1" x14ac:dyDescent="0.25">
      <c r="A98" s="176"/>
      <c r="B98" s="43" t="s">
        <v>34</v>
      </c>
      <c r="C98" s="70">
        <f>'NECO-ELECTRIC'!C98+'NECO-GAS'!C98</f>
        <v>27996240.409999996</v>
      </c>
      <c r="D98" s="71">
        <f>'NECO-ELECTRIC'!D98+'NECO-GAS'!D98</f>
        <v>26495953.200000003</v>
      </c>
      <c r="E98" s="71">
        <f>'NECO-ELECTRIC'!E98+'NECO-GAS'!E98</f>
        <v>24423561.510000002</v>
      </c>
      <c r="F98" s="71">
        <f>'NECO-ELECTRIC'!F98+'NECO-GAS'!F98</f>
        <v>21735933.969999999</v>
      </c>
      <c r="G98" s="71">
        <f>'NECO-ELECTRIC'!G98+'NECO-GAS'!G98</f>
        <v>24690633.440000001</v>
      </c>
      <c r="H98" s="71">
        <f>'NECO-ELECTRIC'!H98+'NECO-GAS'!H98</f>
        <v>25362586.899999999</v>
      </c>
      <c r="I98" s="71">
        <f>'NECO-ELECTRIC'!I98+'NECO-GAS'!I98</f>
        <v>24318314.32</v>
      </c>
      <c r="J98" s="71">
        <f>'NECO-ELECTRIC'!J98+'NECO-GAS'!J98</f>
        <v>25573217.240000002</v>
      </c>
      <c r="K98" s="71">
        <f>'NECO-ELECTRIC'!K98+'NECO-GAS'!K98</f>
        <v>20523198.120000001</v>
      </c>
      <c r="L98" s="71">
        <f>'NECO-ELECTRIC'!L98+'NECO-GAS'!L98</f>
        <v>25572169.509999998</v>
      </c>
      <c r="M98" s="71">
        <f>'NECO-ELECTRIC'!M98+'NECO-GAS'!M98</f>
        <v>29472822.580000002</v>
      </c>
      <c r="N98" s="72">
        <f>'NECO-ELECTRIC'!N98+'NECO-GAS'!N98</f>
        <v>24483587.810000002</v>
      </c>
      <c r="O98" s="70">
        <f>'NECO-ELECTRIC'!O98+'NECO-GAS'!O98</f>
        <v>23304887.970000003</v>
      </c>
      <c r="P98" s="71">
        <f>'NECO-ELECTRIC'!P98+'NECO-GAS'!P98</f>
        <v>24109687.59</v>
      </c>
      <c r="Q98" s="71">
        <f>'NECO-ELECTRIC'!Q98+'NECO-GAS'!Q98</f>
        <v>22156473.59</v>
      </c>
      <c r="R98" s="71">
        <f>'NECO-ELECTRIC'!R98+'NECO-GAS'!R98</f>
        <v>27036705.460000001</v>
      </c>
      <c r="S98" s="71">
        <f>'NECO-ELECTRIC'!S98+'NECO-GAS'!S98</f>
        <v>25185500.73</v>
      </c>
      <c r="T98" s="71">
        <f>'NECO-ELECTRIC'!T98+'NECO-GAS'!T98</f>
        <v>0</v>
      </c>
      <c r="U98" s="118"/>
      <c r="V98" s="242">
        <f t="shared" si="73"/>
        <v>-0.16757080133960725</v>
      </c>
      <c r="W98" s="243">
        <f t="shared" si="71"/>
        <v>-9.0061512110460804E-2</v>
      </c>
      <c r="X98" s="244">
        <f t="shared" si="71"/>
        <v>-9.2823805368097673E-2</v>
      </c>
      <c r="Y98" s="244">
        <f t="shared" si="71"/>
        <v>0.24387134674388239</v>
      </c>
      <c r="Z98" s="244">
        <f t="shared" si="71"/>
        <v>2.0042713412054085E-2</v>
      </c>
      <c r="AA98" s="209"/>
      <c r="AB98" s="210"/>
      <c r="AC98" s="39">
        <f t="shared" si="72"/>
        <v>-4691352.4399999939</v>
      </c>
      <c r="AD98" s="74">
        <f t="shared" si="72"/>
        <v>-2386265.6100000031</v>
      </c>
      <c r="AE98" s="75">
        <f t="shared" si="72"/>
        <v>-2267087.9200000018</v>
      </c>
      <c r="AF98" s="75">
        <f t="shared" si="72"/>
        <v>5300771.4900000021</v>
      </c>
      <c r="AG98" s="75">
        <f t="shared" si="72"/>
        <v>494867.28999999911</v>
      </c>
      <c r="AH98" s="120"/>
      <c r="AI98" s="121"/>
    </row>
    <row r="99" spans="1:35" s="154" customFormat="1" ht="15.75" thickBot="1" x14ac:dyDescent="0.3">
      <c r="A99" s="177"/>
      <c r="B99" s="59" t="s">
        <v>35</v>
      </c>
      <c r="C99" s="148">
        <f>SUM(C94:C98)</f>
        <v>155895097.56999999</v>
      </c>
      <c r="D99" s="149">
        <f t="shared" ref="D99:AE99" si="74">SUM(D94:D98)</f>
        <v>129986928.05</v>
      </c>
      <c r="E99" s="149">
        <f t="shared" si="74"/>
        <v>115733267.64999999</v>
      </c>
      <c r="F99" s="149">
        <f t="shared" si="74"/>
        <v>103032343.59</v>
      </c>
      <c r="G99" s="149">
        <f t="shared" si="74"/>
        <v>131489010.56</v>
      </c>
      <c r="H99" s="149">
        <f t="shared" si="74"/>
        <v>136882239.18000001</v>
      </c>
      <c r="I99" s="149">
        <f t="shared" si="74"/>
        <v>121245597.42000002</v>
      </c>
      <c r="J99" s="149">
        <f t="shared" si="74"/>
        <v>119180814.5</v>
      </c>
      <c r="K99" s="149">
        <f t="shared" si="74"/>
        <v>107643828.36</v>
      </c>
      <c r="L99" s="149">
        <f t="shared" si="74"/>
        <v>150528370.09</v>
      </c>
      <c r="M99" s="149">
        <f t="shared" si="74"/>
        <v>183029601.02000001</v>
      </c>
      <c r="N99" s="150">
        <f t="shared" si="74"/>
        <v>145016465.38999999</v>
      </c>
      <c r="O99" s="148">
        <f t="shared" si="74"/>
        <v>144934792.44000003</v>
      </c>
      <c r="P99" s="149">
        <f t="shared" si="74"/>
        <v>133895854.75</v>
      </c>
      <c r="Q99" s="149">
        <f t="shared" si="74"/>
        <v>123688432.64000002</v>
      </c>
      <c r="R99" s="149">
        <f t="shared" si="74"/>
        <v>113615677.70000002</v>
      </c>
      <c r="S99" s="149">
        <f t="shared" ref="S99:T99" si="75">SUM(S94:S98)</f>
        <v>147744137.75999999</v>
      </c>
      <c r="T99" s="149">
        <f t="shared" si="75"/>
        <v>0</v>
      </c>
      <c r="U99" s="215"/>
      <c r="V99" s="212">
        <f t="shared" si="73"/>
        <v>-7.030564335147596E-2</v>
      </c>
      <c r="W99" s="216">
        <f t="shared" si="71"/>
        <v>3.0071690735674735E-2</v>
      </c>
      <c r="X99" s="217">
        <f t="shared" si="71"/>
        <v>6.873706369423524E-2</v>
      </c>
      <c r="Y99" s="217">
        <f t="shared" si="71"/>
        <v>0.10271856138801058</v>
      </c>
      <c r="Z99" s="217">
        <f t="shared" si="71"/>
        <v>0.12362346579969571</v>
      </c>
      <c r="AA99" s="217"/>
      <c r="AB99" s="218"/>
      <c r="AC99" s="40">
        <f t="shared" ref="AC99:AC106" si="76">SUM(AC94:AC98)</f>
        <v>-10960305.129999988</v>
      </c>
      <c r="AD99" s="151">
        <f t="shared" si="74"/>
        <v>3908926.7000000011</v>
      </c>
      <c r="AE99" s="152">
        <f t="shared" si="74"/>
        <v>7955164.9900000021</v>
      </c>
      <c r="AF99" s="152">
        <f t="shared" ref="AF99:AG99" si="77">SUM(AF94:AF98)</f>
        <v>10583334.109999996</v>
      </c>
      <c r="AG99" s="152">
        <f t="shared" si="77"/>
        <v>16255127.199999992</v>
      </c>
      <c r="AH99" s="152"/>
      <c r="AI99" s="153"/>
    </row>
    <row r="100" spans="1:35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</row>
    <row r="101" spans="1:35" s="42" customFormat="1" x14ac:dyDescent="0.25">
      <c r="A101" s="176"/>
      <c r="B101" s="43" t="s">
        <v>30</v>
      </c>
      <c r="C101" s="70">
        <f>'NECO-ELECTRIC'!C101+'NECO-GAS'!C101</f>
        <v>83854903.349999994</v>
      </c>
      <c r="D101" s="71">
        <f>'NECO-ELECTRIC'!D101+'NECO-GAS'!D101</f>
        <v>76028627.429999992</v>
      </c>
      <c r="E101" s="71">
        <f>'NECO-ELECTRIC'!E101+'NECO-GAS'!E101</f>
        <v>64713059.819999993</v>
      </c>
      <c r="F101" s="71">
        <f>'NECO-ELECTRIC'!F101+'NECO-GAS'!F101</f>
        <v>51017617.189999998</v>
      </c>
      <c r="G101" s="71">
        <f>'NECO-ELECTRIC'!G101+'NECO-GAS'!G101</f>
        <v>56356336.25</v>
      </c>
      <c r="H101" s="71">
        <f>'NECO-ELECTRIC'!H101+'NECO-GAS'!H101</f>
        <v>69077087.390000001</v>
      </c>
      <c r="I101" s="71">
        <f>'NECO-ELECTRIC'!I101+'NECO-GAS'!I101</f>
        <v>66940760.340000004</v>
      </c>
      <c r="J101" s="71">
        <f>'NECO-ELECTRIC'!J101+'NECO-GAS'!J101</f>
        <v>61286902.920000002</v>
      </c>
      <c r="K101" s="71">
        <f>'NECO-ELECTRIC'!K101+'NECO-GAS'!K101</f>
        <v>50088881.960000001</v>
      </c>
      <c r="L101" s="71">
        <f>'NECO-ELECTRIC'!L101+'NECO-GAS'!L101</f>
        <v>66498346.920000002</v>
      </c>
      <c r="M101" s="71">
        <f>'NECO-ELECTRIC'!M101+'NECO-GAS'!M101</f>
        <v>84474270.370000005</v>
      </c>
      <c r="N101" s="72">
        <f>'NECO-ELECTRIC'!N101+'NECO-GAS'!N101</f>
        <v>79791078.420000002</v>
      </c>
      <c r="O101" s="70">
        <f>'NECO-ELECTRIC'!O101+'NECO-GAS'!O101</f>
        <v>81654701.290000007</v>
      </c>
      <c r="P101" s="71">
        <f>'NECO-ELECTRIC'!P101+'NECO-GAS'!P101</f>
        <v>70822519.219999999</v>
      </c>
      <c r="Q101" s="71">
        <f>'NECO-ELECTRIC'!Q101+'NECO-GAS'!Q101</f>
        <v>66870879.849999994</v>
      </c>
      <c r="R101" s="71">
        <f>'NECO-ELECTRIC'!R101+'NECO-GAS'!R101</f>
        <v>61353504.589999996</v>
      </c>
      <c r="S101" s="71">
        <f>'NECO-ELECTRIC'!S101+'NECO-GAS'!S101</f>
        <v>64117644.560000002</v>
      </c>
      <c r="T101" s="71">
        <f>'NECO-ELECTRIC'!T101+'NECO-GAS'!T101</f>
        <v>0</v>
      </c>
      <c r="U101" s="118"/>
      <c r="V101" s="242">
        <f>IF(ISERROR((O101-C101)/C101)=TRUE,0,(O101-C101)/C101)</f>
        <v>-2.6238203994065991E-2</v>
      </c>
      <c r="W101" s="243">
        <f t="shared" ref="W101:Z106" si="78">IF(ISERROR((P101-D101)/D101)=TRUE,0,(P101-D101)/D101)</f>
        <v>-6.8475630640488519E-2</v>
      </c>
      <c r="X101" s="244">
        <f t="shared" si="78"/>
        <v>3.3344429022549679E-2</v>
      </c>
      <c r="Y101" s="244">
        <f t="shared" si="78"/>
        <v>0.20259447558099486</v>
      </c>
      <c r="Z101" s="244">
        <f t="shared" si="78"/>
        <v>0.13771846834702642</v>
      </c>
      <c r="AA101" s="209"/>
      <c r="AB101" s="210"/>
      <c r="AC101" s="39">
        <f t="shared" ref="AC101:AG105" si="79">O101-C101</f>
        <v>-2200202.0599999875</v>
      </c>
      <c r="AD101" s="74">
        <f t="shared" si="79"/>
        <v>-5206108.2099999934</v>
      </c>
      <c r="AE101" s="75">
        <f t="shared" si="79"/>
        <v>2157820.0300000012</v>
      </c>
      <c r="AF101" s="75">
        <f t="shared" si="79"/>
        <v>10335887.399999999</v>
      </c>
      <c r="AG101" s="75">
        <f t="shared" si="79"/>
        <v>7761308.3100000024</v>
      </c>
      <c r="AH101" s="120"/>
      <c r="AI101" s="121"/>
    </row>
    <row r="102" spans="1:35" s="42" customFormat="1" x14ac:dyDescent="0.25">
      <c r="A102" s="176"/>
      <c r="B102" s="43" t="s">
        <v>31</v>
      </c>
      <c r="C102" s="70">
        <f>'NECO-ELECTRIC'!C102+'NECO-GAS'!C102</f>
        <v>4151123.16</v>
      </c>
      <c r="D102" s="71">
        <f>'NECO-ELECTRIC'!D102+'NECO-GAS'!D102</f>
        <v>5398763.1600000001</v>
      </c>
      <c r="E102" s="71">
        <f>'NECO-ELECTRIC'!E102+'NECO-GAS'!E102</f>
        <v>4412611.07</v>
      </c>
      <c r="F102" s="71">
        <f>'NECO-ELECTRIC'!F102+'NECO-GAS'!F102</f>
        <v>4418505.99</v>
      </c>
      <c r="G102" s="71">
        <f>'NECO-ELECTRIC'!G102+'NECO-GAS'!G102</f>
        <v>3622941.02</v>
      </c>
      <c r="H102" s="71">
        <f>'NECO-ELECTRIC'!H102+'NECO-GAS'!H102</f>
        <v>3408263.4799999995</v>
      </c>
      <c r="I102" s="71">
        <f>'NECO-ELECTRIC'!I102+'NECO-GAS'!I102</f>
        <v>3353491.52</v>
      </c>
      <c r="J102" s="71">
        <f>'NECO-ELECTRIC'!J102+'NECO-GAS'!J102</f>
        <v>3272260.1199999996</v>
      </c>
      <c r="K102" s="71">
        <f>'NECO-ELECTRIC'!K102+'NECO-GAS'!K102</f>
        <v>2472943.2999999998</v>
      </c>
      <c r="L102" s="71">
        <f>'NECO-ELECTRIC'!L102+'NECO-GAS'!L102</f>
        <v>2963744.17</v>
      </c>
      <c r="M102" s="71">
        <f>'NECO-ELECTRIC'!M102+'NECO-GAS'!M102</f>
        <v>4169293.43</v>
      </c>
      <c r="N102" s="72">
        <f>'NECO-ELECTRIC'!N102+'NECO-GAS'!N102</f>
        <v>5775974.1799999997</v>
      </c>
      <c r="O102" s="70">
        <f>'NECO-ELECTRIC'!O102+'NECO-GAS'!O102</f>
        <v>3454235.29</v>
      </c>
      <c r="P102" s="71">
        <f>'NECO-ELECTRIC'!P102+'NECO-GAS'!P102</f>
        <v>3290436.71</v>
      </c>
      <c r="Q102" s="71">
        <f>'NECO-ELECTRIC'!Q102+'NECO-GAS'!Q102</f>
        <v>3424202.02</v>
      </c>
      <c r="R102" s="71">
        <f>'NECO-ELECTRIC'!R102+'NECO-GAS'!R102</f>
        <v>3091742.64</v>
      </c>
      <c r="S102" s="71">
        <f>'NECO-ELECTRIC'!S102+'NECO-GAS'!S102</f>
        <v>3117697.82</v>
      </c>
      <c r="T102" s="71">
        <f>'NECO-ELECTRIC'!T102+'NECO-GAS'!T102</f>
        <v>0</v>
      </c>
      <c r="U102" s="118"/>
      <c r="V102" s="242">
        <f t="shared" ref="V102:V106" si="80">IF(ISERROR((O102-C102)/C102)=TRUE,0,(O102-C102)/C102)</f>
        <v>-0.16787935292192105</v>
      </c>
      <c r="W102" s="243">
        <f t="shared" si="78"/>
        <v>-0.39052027057249167</v>
      </c>
      <c r="X102" s="244">
        <f t="shared" si="78"/>
        <v>-0.22399641262741068</v>
      </c>
      <c r="Y102" s="244">
        <f t="shared" si="78"/>
        <v>-0.3002741996961738</v>
      </c>
      <c r="Z102" s="244">
        <f t="shared" si="78"/>
        <v>-0.13945664508775255</v>
      </c>
      <c r="AA102" s="209"/>
      <c r="AB102" s="210"/>
      <c r="AC102" s="39">
        <f t="shared" si="72"/>
        <v>-696887.87000000011</v>
      </c>
      <c r="AD102" s="74">
        <f t="shared" si="79"/>
        <v>-2108326.4500000002</v>
      </c>
      <c r="AE102" s="75">
        <f t="shared" si="79"/>
        <v>-988409.05000000028</v>
      </c>
      <c r="AF102" s="75">
        <f t="shared" si="79"/>
        <v>-1326763.3500000001</v>
      </c>
      <c r="AG102" s="75">
        <f t="shared" si="79"/>
        <v>-505243.20000000019</v>
      </c>
      <c r="AH102" s="120"/>
      <c r="AI102" s="121"/>
    </row>
    <row r="103" spans="1:35" s="42" customFormat="1" x14ac:dyDescent="0.25">
      <c r="A103" s="176"/>
      <c r="B103" s="43" t="s">
        <v>32</v>
      </c>
      <c r="C103" s="70">
        <f>'NECO-ELECTRIC'!C103+'NECO-GAS'!C103</f>
        <v>16911722.690000001</v>
      </c>
      <c r="D103" s="71">
        <f>'NECO-ELECTRIC'!D103+'NECO-GAS'!D103</f>
        <v>14765528.280000001</v>
      </c>
      <c r="E103" s="71">
        <f>'NECO-ELECTRIC'!E103+'NECO-GAS'!E103</f>
        <v>13203835.760000002</v>
      </c>
      <c r="F103" s="71">
        <f>'NECO-ELECTRIC'!F103+'NECO-GAS'!F103</f>
        <v>9740805.3000000007</v>
      </c>
      <c r="G103" s="71">
        <f>'NECO-ELECTRIC'!G103+'NECO-GAS'!G103</f>
        <v>10356328.359999999</v>
      </c>
      <c r="H103" s="71">
        <f>'NECO-ELECTRIC'!H103+'NECO-GAS'!H103</f>
        <v>12313376.25</v>
      </c>
      <c r="I103" s="71">
        <f>'NECO-ELECTRIC'!I103+'NECO-GAS'!I103</f>
        <v>11242248.690000001</v>
      </c>
      <c r="J103" s="71">
        <f>'NECO-ELECTRIC'!J103+'NECO-GAS'!J103</f>
        <v>11661642.829999998</v>
      </c>
      <c r="K103" s="71">
        <f>'NECO-ELECTRIC'!K103+'NECO-GAS'!K103</f>
        <v>9166630.5999999996</v>
      </c>
      <c r="L103" s="71">
        <f>'NECO-ELECTRIC'!L103+'NECO-GAS'!L103</f>
        <v>11746194.380000001</v>
      </c>
      <c r="M103" s="71">
        <f>'NECO-ELECTRIC'!M103+'NECO-GAS'!M103</f>
        <v>15861674.629999999</v>
      </c>
      <c r="N103" s="72">
        <f>'NECO-ELECTRIC'!N103+'NECO-GAS'!N103</f>
        <v>14740187.460000001</v>
      </c>
      <c r="O103" s="70">
        <f>'NECO-ELECTRIC'!O103+'NECO-GAS'!O103</f>
        <v>14581234.289999999</v>
      </c>
      <c r="P103" s="71">
        <f>'NECO-ELECTRIC'!P103+'NECO-GAS'!P103</f>
        <v>11382444.880000001</v>
      </c>
      <c r="Q103" s="71">
        <f>'NECO-ELECTRIC'!Q103+'NECO-GAS'!Q103</f>
        <v>11882482.08</v>
      </c>
      <c r="R103" s="71">
        <f>'NECO-ELECTRIC'!R103+'NECO-GAS'!R103</f>
        <v>10249667.09</v>
      </c>
      <c r="S103" s="71">
        <f>'NECO-ELECTRIC'!S103+'NECO-GAS'!S103</f>
        <v>10310846.6</v>
      </c>
      <c r="T103" s="71">
        <f>'NECO-ELECTRIC'!T103+'NECO-GAS'!T103</f>
        <v>0</v>
      </c>
      <c r="U103" s="118"/>
      <c r="V103" s="242">
        <f t="shared" si="80"/>
        <v>-0.13780313470833067</v>
      </c>
      <c r="W103" s="243">
        <f t="shared" si="78"/>
        <v>-0.22912037658567269</v>
      </c>
      <c r="X103" s="244">
        <f t="shared" si="78"/>
        <v>-0.10007347137738112</v>
      </c>
      <c r="Y103" s="244">
        <f t="shared" si="78"/>
        <v>5.2240217756944499E-2</v>
      </c>
      <c r="Z103" s="244">
        <f t="shared" si="78"/>
        <v>-4.3916877119952362E-3</v>
      </c>
      <c r="AA103" s="209"/>
      <c r="AB103" s="210"/>
      <c r="AC103" s="39">
        <f t="shared" si="72"/>
        <v>-2330488.4000000022</v>
      </c>
      <c r="AD103" s="74">
        <f t="shared" si="79"/>
        <v>-3383083.4000000004</v>
      </c>
      <c r="AE103" s="75">
        <f t="shared" si="79"/>
        <v>-1321353.6800000016</v>
      </c>
      <c r="AF103" s="75">
        <f t="shared" si="79"/>
        <v>508861.78999999911</v>
      </c>
      <c r="AG103" s="75">
        <f t="shared" si="79"/>
        <v>-45481.759999999776</v>
      </c>
      <c r="AH103" s="120"/>
      <c r="AI103" s="121"/>
    </row>
    <row r="104" spans="1:35" s="42" customFormat="1" x14ac:dyDescent="0.25">
      <c r="A104" s="176"/>
      <c r="B104" s="43" t="s">
        <v>33</v>
      </c>
      <c r="C104" s="70">
        <f>'NECO-ELECTRIC'!C104+'NECO-GAS'!C104</f>
        <v>25330873.729999997</v>
      </c>
      <c r="D104" s="71">
        <f>'NECO-ELECTRIC'!D104+'NECO-GAS'!D104</f>
        <v>23303570.18</v>
      </c>
      <c r="E104" s="71">
        <f>'NECO-ELECTRIC'!E104+'NECO-GAS'!E104</f>
        <v>23144130.579999998</v>
      </c>
      <c r="F104" s="71">
        <f>'NECO-ELECTRIC'!F104+'NECO-GAS'!F104</f>
        <v>17386602.199999999</v>
      </c>
      <c r="G104" s="71">
        <f>'NECO-ELECTRIC'!G104+'NECO-GAS'!G104</f>
        <v>18040189.689999998</v>
      </c>
      <c r="H104" s="71">
        <f>'NECO-ELECTRIC'!H104+'NECO-GAS'!H104</f>
        <v>20656047.340000004</v>
      </c>
      <c r="I104" s="71">
        <f>'NECO-ELECTRIC'!I104+'NECO-GAS'!I104</f>
        <v>18507746.390000001</v>
      </c>
      <c r="J104" s="71">
        <f>'NECO-ELECTRIC'!J104+'NECO-GAS'!J104</f>
        <v>19848172.649999999</v>
      </c>
      <c r="K104" s="71">
        <f>'NECO-ELECTRIC'!K104+'NECO-GAS'!K104</f>
        <v>15442635.870000001</v>
      </c>
      <c r="L104" s="71">
        <f>'NECO-ELECTRIC'!L104+'NECO-GAS'!L104</f>
        <v>18861616.579999998</v>
      </c>
      <c r="M104" s="71">
        <f>'NECO-ELECTRIC'!M104+'NECO-GAS'!M104</f>
        <v>24295269.710000001</v>
      </c>
      <c r="N104" s="72">
        <f>'NECO-ELECTRIC'!N104+'NECO-GAS'!N104</f>
        <v>22370132.300000001</v>
      </c>
      <c r="O104" s="70">
        <f>'NECO-ELECTRIC'!O104+'NECO-GAS'!O104</f>
        <v>22901586.039999999</v>
      </c>
      <c r="P104" s="71">
        <f>'NECO-ELECTRIC'!P104+'NECO-GAS'!P104</f>
        <v>17197397.899999999</v>
      </c>
      <c r="Q104" s="71">
        <f>'NECO-ELECTRIC'!Q104+'NECO-GAS'!Q104</f>
        <v>20128483.73</v>
      </c>
      <c r="R104" s="71">
        <f>'NECO-ELECTRIC'!R104+'NECO-GAS'!R104</f>
        <v>17445674.68</v>
      </c>
      <c r="S104" s="71">
        <f>'NECO-ELECTRIC'!S104+'NECO-GAS'!S104</f>
        <v>18285308.93</v>
      </c>
      <c r="T104" s="71">
        <f>'NECO-ELECTRIC'!T104+'NECO-GAS'!T104</f>
        <v>0</v>
      </c>
      <c r="U104" s="118"/>
      <c r="V104" s="242">
        <f t="shared" si="80"/>
        <v>-9.5902246242810435E-2</v>
      </c>
      <c r="W104" s="243">
        <f t="shared" si="78"/>
        <v>-0.26202733026892799</v>
      </c>
      <c r="X104" s="244">
        <f t="shared" si="78"/>
        <v>-0.13029855840020058</v>
      </c>
      <c r="Y104" s="244">
        <f t="shared" si="78"/>
        <v>3.3975862172771426E-3</v>
      </c>
      <c r="Z104" s="244">
        <f t="shared" si="78"/>
        <v>1.3587398148916146E-2</v>
      </c>
      <c r="AA104" s="209"/>
      <c r="AB104" s="210"/>
      <c r="AC104" s="39">
        <f t="shared" si="72"/>
        <v>-2429287.6899999976</v>
      </c>
      <c r="AD104" s="74">
        <f t="shared" si="79"/>
        <v>-6106172.2800000012</v>
      </c>
      <c r="AE104" s="75">
        <f t="shared" si="79"/>
        <v>-3015646.8499999978</v>
      </c>
      <c r="AF104" s="75">
        <f t="shared" si="79"/>
        <v>59072.480000000447</v>
      </c>
      <c r="AG104" s="75">
        <f t="shared" si="79"/>
        <v>245119.24000000209</v>
      </c>
      <c r="AH104" s="120"/>
      <c r="AI104" s="121"/>
    </row>
    <row r="105" spans="1:35" s="42" customFormat="1" x14ac:dyDescent="0.25">
      <c r="A105" s="176"/>
      <c r="B105" s="43" t="s">
        <v>34</v>
      </c>
      <c r="C105" s="70">
        <f>'NECO-ELECTRIC'!C105+'NECO-GAS'!C105</f>
        <v>25967784.060000002</v>
      </c>
      <c r="D105" s="71">
        <f>'NECO-ELECTRIC'!D105+'NECO-GAS'!D105</f>
        <v>23849882.839999996</v>
      </c>
      <c r="E105" s="71">
        <f>'NECO-ELECTRIC'!E105+'NECO-GAS'!E105</f>
        <v>26959711.82</v>
      </c>
      <c r="F105" s="71">
        <f>'NECO-ELECTRIC'!F105+'NECO-GAS'!F105</f>
        <v>20215781.050000001</v>
      </c>
      <c r="G105" s="71">
        <f>'NECO-ELECTRIC'!G105+'NECO-GAS'!G105</f>
        <v>21947338.609999999</v>
      </c>
      <c r="H105" s="71">
        <f>'NECO-ELECTRIC'!H105+'NECO-GAS'!H105</f>
        <v>26621371.989999998</v>
      </c>
      <c r="I105" s="71">
        <f>'NECO-ELECTRIC'!I105+'NECO-GAS'!I105</f>
        <v>20989468.700000003</v>
      </c>
      <c r="J105" s="71">
        <f>'NECO-ELECTRIC'!J105+'NECO-GAS'!J105</f>
        <v>24470780.920000002</v>
      </c>
      <c r="K105" s="71">
        <f>'NECO-ELECTRIC'!K105+'NECO-GAS'!K105</f>
        <v>20527128.57</v>
      </c>
      <c r="L105" s="71">
        <f>'NECO-ELECTRIC'!L105+'NECO-GAS'!L105</f>
        <v>22147609.649999999</v>
      </c>
      <c r="M105" s="71">
        <f>'NECO-ELECTRIC'!M105+'NECO-GAS'!M105</f>
        <v>26001757.419999998</v>
      </c>
      <c r="N105" s="72">
        <f>'NECO-ELECTRIC'!N105+'NECO-GAS'!N105</f>
        <v>24998387.870000001</v>
      </c>
      <c r="O105" s="70">
        <f>'NECO-ELECTRIC'!O105+'NECO-GAS'!O105</f>
        <v>23953666.310000002</v>
      </c>
      <c r="P105" s="71">
        <f>'NECO-ELECTRIC'!P105+'NECO-GAS'!P105</f>
        <v>18954242.460000001</v>
      </c>
      <c r="Q105" s="71">
        <f>'NECO-ELECTRIC'!Q105+'NECO-GAS'!Q105</f>
        <v>24212723.390000001</v>
      </c>
      <c r="R105" s="71">
        <f>'NECO-ELECTRIC'!R105+'NECO-GAS'!R105</f>
        <v>19597435.52</v>
      </c>
      <c r="S105" s="71">
        <f>'NECO-ELECTRIC'!S105+'NECO-GAS'!S105</f>
        <v>22662468.23</v>
      </c>
      <c r="T105" s="71">
        <f>'NECO-ELECTRIC'!T105+'NECO-GAS'!T105</f>
        <v>0</v>
      </c>
      <c r="U105" s="118"/>
      <c r="V105" s="242">
        <f t="shared" si="80"/>
        <v>-7.7562172626908385E-2</v>
      </c>
      <c r="W105" s="243">
        <f t="shared" si="78"/>
        <v>-0.20526894881803101</v>
      </c>
      <c r="X105" s="244">
        <f t="shared" si="78"/>
        <v>-0.10189235138493405</v>
      </c>
      <c r="Y105" s="244">
        <f t="shared" si="78"/>
        <v>-3.0587268850539969E-2</v>
      </c>
      <c r="Z105" s="244">
        <f t="shared" si="78"/>
        <v>3.2583887855731269E-2</v>
      </c>
      <c r="AA105" s="209"/>
      <c r="AB105" s="210"/>
      <c r="AC105" s="39">
        <f t="shared" si="72"/>
        <v>-2014117.75</v>
      </c>
      <c r="AD105" s="74">
        <f t="shared" si="79"/>
        <v>-4895640.3799999952</v>
      </c>
      <c r="AE105" s="75">
        <f t="shared" si="79"/>
        <v>-2746988.4299999997</v>
      </c>
      <c r="AF105" s="75">
        <f t="shared" si="79"/>
        <v>-618345.53000000119</v>
      </c>
      <c r="AG105" s="75">
        <f t="shared" si="79"/>
        <v>715129.62000000104</v>
      </c>
      <c r="AH105" s="120"/>
      <c r="AI105" s="121"/>
    </row>
    <row r="106" spans="1:35" s="154" customFormat="1" x14ac:dyDescent="0.25">
      <c r="A106" s="177"/>
      <c r="B106" s="43" t="s">
        <v>35</v>
      </c>
      <c r="C106" s="155">
        <f>SUM(C101:C105)</f>
        <v>156216406.98999998</v>
      </c>
      <c r="D106" s="156">
        <f t="shared" ref="D106:AE106" si="81">SUM(D101:D105)</f>
        <v>143346371.88999999</v>
      </c>
      <c r="E106" s="156">
        <f t="shared" si="81"/>
        <v>132433349.04999998</v>
      </c>
      <c r="F106" s="157">
        <f t="shared" si="81"/>
        <v>102779311.73</v>
      </c>
      <c r="G106" s="156">
        <f t="shared" si="81"/>
        <v>110323133.92999999</v>
      </c>
      <c r="H106" s="156">
        <f t="shared" si="81"/>
        <v>132076146.45</v>
      </c>
      <c r="I106" s="156">
        <f t="shared" si="81"/>
        <v>121033715.64</v>
      </c>
      <c r="J106" s="156">
        <f t="shared" si="81"/>
        <v>120539759.44000001</v>
      </c>
      <c r="K106" s="156">
        <f t="shared" si="81"/>
        <v>97698220.300000012</v>
      </c>
      <c r="L106" s="156">
        <f t="shared" si="81"/>
        <v>122217511.69999999</v>
      </c>
      <c r="M106" s="156">
        <f t="shared" si="81"/>
        <v>154802265.56</v>
      </c>
      <c r="N106" s="158">
        <f t="shared" si="81"/>
        <v>147675760.22999999</v>
      </c>
      <c r="O106" s="155">
        <f t="shared" si="81"/>
        <v>146545423.22</v>
      </c>
      <c r="P106" s="156">
        <f t="shared" si="81"/>
        <v>121647041.16999999</v>
      </c>
      <c r="Q106" s="156">
        <f t="shared" si="81"/>
        <v>126518771.06999999</v>
      </c>
      <c r="R106" s="156">
        <f t="shared" si="81"/>
        <v>111738024.52</v>
      </c>
      <c r="S106" s="156">
        <f t="shared" ref="S106:T106" si="82">SUM(S101:S105)</f>
        <v>118493966.14</v>
      </c>
      <c r="T106" s="156">
        <f t="shared" si="82"/>
        <v>0</v>
      </c>
      <c r="U106" s="158"/>
      <c r="V106" s="246">
        <f t="shared" si="80"/>
        <v>-6.1907605970089034E-2</v>
      </c>
      <c r="W106" s="247">
        <f t="shared" si="78"/>
        <v>-0.15137690918784788</v>
      </c>
      <c r="X106" s="248">
        <f t="shared" si="78"/>
        <v>-4.4660789917552797E-2</v>
      </c>
      <c r="Y106" s="248">
        <f t="shared" si="78"/>
        <v>8.7164553247198434E-2</v>
      </c>
      <c r="Z106" s="248">
        <f t="shared" si="78"/>
        <v>7.4062727543476051E-2</v>
      </c>
      <c r="AA106" s="256"/>
      <c r="AB106" s="257"/>
      <c r="AC106" s="157">
        <f t="shared" si="76"/>
        <v>-9670983.7699999884</v>
      </c>
      <c r="AD106" s="159">
        <f t="shared" si="81"/>
        <v>-21699330.719999991</v>
      </c>
      <c r="AE106" s="160">
        <f t="shared" si="81"/>
        <v>-5914577.9799999986</v>
      </c>
      <c r="AF106" s="160">
        <f t="shared" ref="AF106:AG106" si="83">SUM(AF101:AF105)</f>
        <v>8958712.7899999972</v>
      </c>
      <c r="AG106" s="160">
        <f t="shared" si="83"/>
        <v>8170832.2100000056</v>
      </c>
      <c r="AH106" s="160"/>
      <c r="AI106" s="161"/>
    </row>
    <row r="107" spans="1:35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5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</row>
    <row r="108" spans="1:35" s="68" customFormat="1" x14ac:dyDescent="0.25">
      <c r="A108" s="176"/>
      <c r="B108" s="69" t="s">
        <v>30</v>
      </c>
      <c r="C108" s="70">
        <f>'NECO-ELECTRIC'!C108+'NECO-GAS'!C108</f>
        <v>523776</v>
      </c>
      <c r="D108" s="71">
        <f>'NECO-ELECTRIC'!D108+'NECO-GAS'!D108</f>
        <v>524809</v>
      </c>
      <c r="E108" s="71">
        <f>'NECO-ELECTRIC'!E108+'NECO-GAS'!E108</f>
        <v>540038</v>
      </c>
      <c r="F108" s="71">
        <f>'NECO-ELECTRIC'!F108+'NECO-GAS'!F108</f>
        <v>488613</v>
      </c>
      <c r="G108" s="71">
        <f>'NECO-ELECTRIC'!G108+'NECO-GAS'!G108</f>
        <v>561929</v>
      </c>
      <c r="H108" s="71">
        <f>'NECO-ELECTRIC'!H108+'NECO-GAS'!H108</f>
        <v>544499</v>
      </c>
      <c r="I108" s="71">
        <f>'NECO-ELECTRIC'!I108+'NECO-GAS'!I108</f>
        <v>533751</v>
      </c>
      <c r="J108" s="71">
        <f>'NECO-ELECTRIC'!J108+'NECO-GAS'!J108</f>
        <v>599287</v>
      </c>
      <c r="K108" s="71">
        <f>'NECO-ELECTRIC'!K108+'NECO-GAS'!K108</f>
        <v>525587</v>
      </c>
      <c r="L108" s="71">
        <f>'NECO-ELECTRIC'!L108+'NECO-GAS'!L108</f>
        <v>584206</v>
      </c>
      <c r="M108" s="71">
        <f>'NECO-ELECTRIC'!M108+'NECO-GAS'!M108</f>
        <v>599014</v>
      </c>
      <c r="N108" s="72">
        <f>'NECO-ELECTRIC'!N108+'NECO-GAS'!N108</f>
        <v>552360</v>
      </c>
      <c r="O108" s="70">
        <f>'NECO-ELECTRIC'!O108+'NECO-GAS'!O108</f>
        <v>595760</v>
      </c>
      <c r="P108" s="71">
        <f>'NECO-ELECTRIC'!P108+'NECO-GAS'!P108</f>
        <v>562182</v>
      </c>
      <c r="Q108" s="71">
        <f>'NECO-ELECTRIC'!Q108+'NECO-GAS'!Q108</f>
        <v>556208</v>
      </c>
      <c r="R108" s="71">
        <f>'NECO-ELECTRIC'!R108+'NECO-GAS'!R108</f>
        <v>586069</v>
      </c>
      <c r="S108" s="71">
        <f>'NECO-ELECTRIC'!S108+'NECO-GAS'!S108</f>
        <v>592389</v>
      </c>
      <c r="T108" s="71">
        <f>'NECO-ELECTRIC'!T108+'NECO-GAS'!T108</f>
        <v>0</v>
      </c>
      <c r="U108" s="125"/>
      <c r="V108" s="242">
        <f>IF(ISERROR((O108-C108)/C108)=TRUE,0,(O108-C108)/C108)</f>
        <v>0.13743279569892472</v>
      </c>
      <c r="W108" s="243">
        <f t="shared" ref="W108:Z113" si="84">IF(ISERROR((P108-D108)/D108)=TRUE,0,(P108-D108)/D108)</f>
        <v>7.1212574479477292E-2</v>
      </c>
      <c r="X108" s="244">
        <f t="shared" si="84"/>
        <v>2.9942337391072479E-2</v>
      </c>
      <c r="Y108" s="244">
        <f t="shared" si="84"/>
        <v>0.19945437391145959</v>
      </c>
      <c r="Z108" s="244">
        <f t="shared" si="84"/>
        <v>5.420613636242301E-2</v>
      </c>
      <c r="AA108" s="209"/>
      <c r="AB108" s="210"/>
      <c r="AC108" s="38">
        <f t="shared" ref="AC108:AG112" si="85">O108-C108</f>
        <v>71984</v>
      </c>
      <c r="AD108" s="74">
        <f t="shared" si="85"/>
        <v>37373</v>
      </c>
      <c r="AE108" s="75">
        <f t="shared" si="85"/>
        <v>16170</v>
      </c>
      <c r="AF108" s="75">
        <f t="shared" si="85"/>
        <v>97456</v>
      </c>
      <c r="AG108" s="75">
        <f t="shared" si="85"/>
        <v>30460</v>
      </c>
      <c r="AH108" s="126"/>
      <c r="AI108" s="127"/>
    </row>
    <row r="109" spans="1:35" s="68" customFormat="1" x14ac:dyDescent="0.25">
      <c r="A109" s="176"/>
      <c r="B109" s="69" t="s">
        <v>31</v>
      </c>
      <c r="C109" s="70">
        <f>'NECO-ELECTRIC'!C109+'NECO-GAS'!C109</f>
        <v>43234</v>
      </c>
      <c r="D109" s="71">
        <f>'NECO-ELECTRIC'!D109+'NECO-GAS'!D109</f>
        <v>50855</v>
      </c>
      <c r="E109" s="71">
        <f>'NECO-ELECTRIC'!E109+'NECO-GAS'!E109</f>
        <v>49961</v>
      </c>
      <c r="F109" s="71">
        <f>'NECO-ELECTRIC'!F109+'NECO-GAS'!F109</f>
        <v>51239</v>
      </c>
      <c r="G109" s="71">
        <f>'NECO-ELECTRIC'!G109+'NECO-GAS'!G109</f>
        <v>52256</v>
      </c>
      <c r="H109" s="71">
        <f>'NECO-ELECTRIC'!H109+'NECO-GAS'!H109</f>
        <v>47311</v>
      </c>
      <c r="I109" s="71">
        <f>'NECO-ELECTRIC'!I109+'NECO-GAS'!I109</f>
        <v>46280</v>
      </c>
      <c r="J109" s="71">
        <f>'NECO-ELECTRIC'!J109+'NECO-GAS'!J109</f>
        <v>50296</v>
      </c>
      <c r="K109" s="71">
        <f>'NECO-ELECTRIC'!K109+'NECO-GAS'!K109</f>
        <v>43441</v>
      </c>
      <c r="L109" s="71">
        <f>'NECO-ELECTRIC'!L109+'NECO-GAS'!L109</f>
        <v>47611</v>
      </c>
      <c r="M109" s="71">
        <f>'NECO-ELECTRIC'!M109+'NECO-GAS'!M109</f>
        <v>52735</v>
      </c>
      <c r="N109" s="72">
        <f>'NECO-ELECTRIC'!N109+'NECO-GAS'!N109</f>
        <v>65838</v>
      </c>
      <c r="O109" s="70">
        <f>'NECO-ELECTRIC'!O109+'NECO-GAS'!O109</f>
        <v>53600</v>
      </c>
      <c r="P109" s="71">
        <f>'NECO-ELECTRIC'!P109+'NECO-GAS'!P109</f>
        <v>49735</v>
      </c>
      <c r="Q109" s="71">
        <f>'NECO-ELECTRIC'!Q109+'NECO-GAS'!Q109</f>
        <v>51769</v>
      </c>
      <c r="R109" s="71">
        <f>'NECO-ELECTRIC'!R109+'NECO-GAS'!R109</f>
        <v>49486</v>
      </c>
      <c r="S109" s="71">
        <f>'NECO-ELECTRIC'!S109+'NECO-GAS'!S109</f>
        <v>49589</v>
      </c>
      <c r="T109" s="71">
        <f>'NECO-ELECTRIC'!T109+'NECO-GAS'!T109</f>
        <v>0</v>
      </c>
      <c r="U109" s="125"/>
      <c r="V109" s="242">
        <f t="shared" ref="V109:V113" si="86">IF(ISERROR((O109-C109)/C109)=TRUE,0,(O109-C109)/C109)</f>
        <v>0.23976499976870055</v>
      </c>
      <c r="W109" s="243">
        <f t="shared" si="84"/>
        <v>-2.202339986235375E-2</v>
      </c>
      <c r="X109" s="244">
        <f t="shared" si="84"/>
        <v>3.6188226816917198E-2</v>
      </c>
      <c r="Y109" s="244">
        <f t="shared" si="84"/>
        <v>-3.421222115966354E-2</v>
      </c>
      <c r="Z109" s="244">
        <f t="shared" si="84"/>
        <v>-5.1037201469687689E-2</v>
      </c>
      <c r="AA109" s="209"/>
      <c r="AB109" s="210"/>
      <c r="AC109" s="38">
        <f t="shared" si="72"/>
        <v>10366</v>
      </c>
      <c r="AD109" s="74">
        <f t="shared" si="85"/>
        <v>-1120</v>
      </c>
      <c r="AE109" s="75">
        <f t="shared" si="85"/>
        <v>1808</v>
      </c>
      <c r="AF109" s="75">
        <f t="shared" si="85"/>
        <v>-1753</v>
      </c>
      <c r="AG109" s="75">
        <f t="shared" si="85"/>
        <v>-2667</v>
      </c>
      <c r="AH109" s="126"/>
      <c r="AI109" s="127"/>
    </row>
    <row r="110" spans="1:35" s="68" customFormat="1" x14ac:dyDescent="0.25">
      <c r="A110" s="176"/>
      <c r="B110" s="69" t="s">
        <v>32</v>
      </c>
      <c r="C110" s="70">
        <f>'NECO-ELECTRIC'!C110+'NECO-GAS'!C110</f>
        <v>64990</v>
      </c>
      <c r="D110" s="71">
        <f>'NECO-ELECTRIC'!D110+'NECO-GAS'!D110</f>
        <v>63534</v>
      </c>
      <c r="E110" s="71">
        <f>'NECO-ELECTRIC'!E110+'NECO-GAS'!E110</f>
        <v>68716</v>
      </c>
      <c r="F110" s="71">
        <f>'NECO-ELECTRIC'!F110+'NECO-GAS'!F110</f>
        <v>59941</v>
      </c>
      <c r="G110" s="71">
        <f>'NECO-ELECTRIC'!G110+'NECO-GAS'!G110</f>
        <v>66119</v>
      </c>
      <c r="H110" s="71">
        <f>'NECO-ELECTRIC'!H110+'NECO-GAS'!H110</f>
        <v>68194</v>
      </c>
      <c r="I110" s="71">
        <f>'NECO-ELECTRIC'!I110+'NECO-GAS'!I110</f>
        <v>60857</v>
      </c>
      <c r="J110" s="71">
        <f>'NECO-ELECTRIC'!J110+'NECO-GAS'!J110</f>
        <v>72995</v>
      </c>
      <c r="K110" s="71">
        <f>'NECO-ELECTRIC'!K110+'NECO-GAS'!K110</f>
        <v>61933</v>
      </c>
      <c r="L110" s="71">
        <f>'NECO-ELECTRIC'!L110+'NECO-GAS'!L110</f>
        <v>67904</v>
      </c>
      <c r="M110" s="71">
        <f>'NECO-ELECTRIC'!M110+'NECO-GAS'!M110</f>
        <v>89579</v>
      </c>
      <c r="N110" s="72">
        <f>'NECO-ELECTRIC'!N110+'NECO-GAS'!N110</f>
        <v>69675</v>
      </c>
      <c r="O110" s="70">
        <f>'NECO-ELECTRIC'!O110+'NECO-GAS'!O110</f>
        <v>68245</v>
      </c>
      <c r="P110" s="71">
        <f>'NECO-ELECTRIC'!P110+'NECO-GAS'!P110</f>
        <v>62635</v>
      </c>
      <c r="Q110" s="71">
        <f>'NECO-ELECTRIC'!Q110+'NECO-GAS'!Q110</f>
        <v>67142</v>
      </c>
      <c r="R110" s="71">
        <f>'NECO-ELECTRIC'!R110+'NECO-GAS'!R110</f>
        <v>69751</v>
      </c>
      <c r="S110" s="71">
        <f>'NECO-ELECTRIC'!S110+'NECO-GAS'!S110</f>
        <v>71981</v>
      </c>
      <c r="T110" s="71">
        <f>'NECO-ELECTRIC'!T110+'NECO-GAS'!T110</f>
        <v>0</v>
      </c>
      <c r="U110" s="125"/>
      <c r="V110" s="242">
        <f t="shared" si="86"/>
        <v>5.0084628404369905E-2</v>
      </c>
      <c r="W110" s="243">
        <f t="shared" si="84"/>
        <v>-1.4149903988415652E-2</v>
      </c>
      <c r="X110" s="244">
        <f t="shared" si="84"/>
        <v>-2.2905873450142614E-2</v>
      </c>
      <c r="Y110" s="244">
        <f t="shared" si="84"/>
        <v>0.16366093325103018</v>
      </c>
      <c r="Z110" s="244">
        <f t="shared" si="84"/>
        <v>8.8658328165882733E-2</v>
      </c>
      <c r="AA110" s="209"/>
      <c r="AB110" s="210"/>
      <c r="AC110" s="38">
        <f t="shared" ref="AC110:AC140" si="87">O110-C110</f>
        <v>3255</v>
      </c>
      <c r="AD110" s="74">
        <f t="shared" si="85"/>
        <v>-899</v>
      </c>
      <c r="AE110" s="75">
        <f t="shared" si="85"/>
        <v>-1574</v>
      </c>
      <c r="AF110" s="75">
        <f t="shared" si="85"/>
        <v>9810</v>
      </c>
      <c r="AG110" s="75">
        <f t="shared" si="85"/>
        <v>5862</v>
      </c>
      <c r="AH110" s="126"/>
      <c r="AI110" s="127"/>
    </row>
    <row r="111" spans="1:35" s="68" customFormat="1" x14ac:dyDescent="0.25">
      <c r="A111" s="176"/>
      <c r="B111" s="69" t="s">
        <v>33</v>
      </c>
      <c r="C111" s="70">
        <f>'NECO-ELECTRIC'!C111+'NECO-GAS'!C111</f>
        <v>13629</v>
      </c>
      <c r="D111" s="71">
        <f>'NECO-ELECTRIC'!D111+'NECO-GAS'!D111</f>
        <v>13696</v>
      </c>
      <c r="E111" s="71">
        <f>'NECO-ELECTRIC'!E111+'NECO-GAS'!E111</f>
        <v>15088</v>
      </c>
      <c r="F111" s="71">
        <f>'NECO-ELECTRIC'!F111+'NECO-GAS'!F111</f>
        <v>12730</v>
      </c>
      <c r="G111" s="71">
        <f>'NECO-ELECTRIC'!G111+'NECO-GAS'!G111</f>
        <v>14357</v>
      </c>
      <c r="H111" s="71">
        <f>'NECO-ELECTRIC'!H111+'NECO-GAS'!H111</f>
        <v>14463</v>
      </c>
      <c r="I111" s="71">
        <f>'NECO-ELECTRIC'!I111+'NECO-GAS'!I111</f>
        <v>12952</v>
      </c>
      <c r="J111" s="71">
        <f>'NECO-ELECTRIC'!J111+'NECO-GAS'!J111</f>
        <v>16058</v>
      </c>
      <c r="K111" s="71">
        <f>'NECO-ELECTRIC'!K111+'NECO-GAS'!K111</f>
        <v>12480</v>
      </c>
      <c r="L111" s="71">
        <f>'NECO-ELECTRIC'!L111+'NECO-GAS'!L111</f>
        <v>14622</v>
      </c>
      <c r="M111" s="71">
        <f>'NECO-ELECTRIC'!M111+'NECO-GAS'!M111</f>
        <v>19559</v>
      </c>
      <c r="N111" s="72">
        <f>'NECO-ELECTRIC'!N111+'NECO-GAS'!N111</f>
        <v>14097</v>
      </c>
      <c r="O111" s="70">
        <f>'NECO-ELECTRIC'!O111+'NECO-GAS'!O111</f>
        <v>14540</v>
      </c>
      <c r="P111" s="71">
        <f>'NECO-ELECTRIC'!P111+'NECO-GAS'!P111</f>
        <v>11974</v>
      </c>
      <c r="Q111" s="71">
        <f>'NECO-ELECTRIC'!Q111+'NECO-GAS'!Q111</f>
        <v>14469</v>
      </c>
      <c r="R111" s="71">
        <f>'NECO-ELECTRIC'!R111+'NECO-GAS'!R111</f>
        <v>14479</v>
      </c>
      <c r="S111" s="71">
        <f>'NECO-ELECTRIC'!S111+'NECO-GAS'!S111</f>
        <v>14800</v>
      </c>
      <c r="T111" s="71">
        <f>'NECO-ELECTRIC'!T111+'NECO-GAS'!T111</f>
        <v>0</v>
      </c>
      <c r="U111" s="125"/>
      <c r="V111" s="242">
        <f t="shared" si="86"/>
        <v>6.6842761758015998E-2</v>
      </c>
      <c r="W111" s="243">
        <f t="shared" si="84"/>
        <v>-0.12573014018691589</v>
      </c>
      <c r="X111" s="244">
        <f t="shared" si="84"/>
        <v>-4.1025980911983034E-2</v>
      </c>
      <c r="Y111" s="244">
        <f t="shared" si="84"/>
        <v>0.13739198743126474</v>
      </c>
      <c r="Z111" s="244">
        <f t="shared" si="84"/>
        <v>3.0856028418193217E-2</v>
      </c>
      <c r="AA111" s="209"/>
      <c r="AB111" s="210"/>
      <c r="AC111" s="38">
        <f t="shared" si="87"/>
        <v>911</v>
      </c>
      <c r="AD111" s="74">
        <f t="shared" si="85"/>
        <v>-1722</v>
      </c>
      <c r="AE111" s="75">
        <f t="shared" si="85"/>
        <v>-619</v>
      </c>
      <c r="AF111" s="75">
        <f t="shared" si="85"/>
        <v>1749</v>
      </c>
      <c r="AG111" s="75">
        <f t="shared" si="85"/>
        <v>443</v>
      </c>
      <c r="AH111" s="126"/>
      <c r="AI111" s="127"/>
    </row>
    <row r="112" spans="1:35" s="68" customFormat="1" x14ac:dyDescent="0.25">
      <c r="A112" s="176"/>
      <c r="B112" s="69" t="s">
        <v>34</v>
      </c>
      <c r="C112" s="70">
        <f>'NECO-ELECTRIC'!C112+'NECO-GAS'!C112</f>
        <v>2119</v>
      </c>
      <c r="D112" s="71">
        <f>'NECO-ELECTRIC'!D112+'NECO-GAS'!D112</f>
        <v>2099</v>
      </c>
      <c r="E112" s="71">
        <f>'NECO-ELECTRIC'!E112+'NECO-GAS'!E112</f>
        <v>2330</v>
      </c>
      <c r="F112" s="71">
        <f>'NECO-ELECTRIC'!F112+'NECO-GAS'!F112</f>
        <v>2115</v>
      </c>
      <c r="G112" s="71">
        <f>'NECO-ELECTRIC'!G112+'NECO-GAS'!G112</f>
        <v>2126</v>
      </c>
      <c r="H112" s="71">
        <f>'NECO-ELECTRIC'!H112+'NECO-GAS'!H112</f>
        <v>2238</v>
      </c>
      <c r="I112" s="71">
        <f>'NECO-ELECTRIC'!I112+'NECO-GAS'!I112</f>
        <v>1925</v>
      </c>
      <c r="J112" s="71">
        <f>'NECO-ELECTRIC'!J112+'NECO-GAS'!J112</f>
        <v>2291</v>
      </c>
      <c r="K112" s="71">
        <f>'NECO-ELECTRIC'!K112+'NECO-GAS'!K112</f>
        <v>1821</v>
      </c>
      <c r="L112" s="71">
        <f>'NECO-ELECTRIC'!L112+'NECO-GAS'!L112</f>
        <v>2142</v>
      </c>
      <c r="M112" s="71">
        <f>'NECO-ELECTRIC'!M112+'NECO-GAS'!M112</f>
        <v>3249</v>
      </c>
      <c r="N112" s="72">
        <f>'NECO-ELECTRIC'!N112+'NECO-GAS'!N112</f>
        <v>2415</v>
      </c>
      <c r="O112" s="70">
        <f>'NECO-ELECTRIC'!O112+'NECO-GAS'!O112</f>
        <v>2236</v>
      </c>
      <c r="P112" s="71">
        <f>'NECO-ELECTRIC'!P112+'NECO-GAS'!P112</f>
        <v>1871</v>
      </c>
      <c r="Q112" s="71">
        <f>'NECO-ELECTRIC'!Q112+'NECO-GAS'!Q112</f>
        <v>2364</v>
      </c>
      <c r="R112" s="71">
        <f>'NECO-ELECTRIC'!R112+'NECO-GAS'!R112</f>
        <v>2232</v>
      </c>
      <c r="S112" s="71">
        <f>'NECO-ELECTRIC'!S112+'NECO-GAS'!S112</f>
        <v>2311</v>
      </c>
      <c r="T112" s="71">
        <f>'NECO-ELECTRIC'!T112+'NECO-GAS'!T112</f>
        <v>0</v>
      </c>
      <c r="U112" s="125"/>
      <c r="V112" s="242">
        <f t="shared" si="86"/>
        <v>5.5214723926380369E-2</v>
      </c>
      <c r="W112" s="243">
        <f t="shared" si="84"/>
        <v>-0.10862315388280133</v>
      </c>
      <c r="X112" s="244">
        <f t="shared" si="84"/>
        <v>1.4592274678111588E-2</v>
      </c>
      <c r="Y112" s="244">
        <f t="shared" si="84"/>
        <v>5.5319148936170209E-2</v>
      </c>
      <c r="Z112" s="244">
        <f t="shared" si="84"/>
        <v>8.7017873941674512E-2</v>
      </c>
      <c r="AA112" s="209"/>
      <c r="AB112" s="210"/>
      <c r="AC112" s="38">
        <f t="shared" si="87"/>
        <v>117</v>
      </c>
      <c r="AD112" s="74">
        <f t="shared" si="85"/>
        <v>-228</v>
      </c>
      <c r="AE112" s="75">
        <f t="shared" si="85"/>
        <v>34</v>
      </c>
      <c r="AF112" s="75">
        <f t="shared" si="85"/>
        <v>117</v>
      </c>
      <c r="AG112" s="75">
        <f t="shared" si="85"/>
        <v>185</v>
      </c>
      <c r="AH112" s="126"/>
      <c r="AI112" s="127"/>
    </row>
    <row r="113" spans="1:35" s="85" customFormat="1" ht="15.75" thickBot="1" x14ac:dyDescent="0.3">
      <c r="A113" s="177"/>
      <c r="B113" s="77" t="s">
        <v>35</v>
      </c>
      <c r="C113" s="78">
        <f>SUM(C108:C112)</f>
        <v>647748</v>
      </c>
      <c r="D113" s="79">
        <f t="shared" ref="D113:AE127" si="88">SUM(D108:D112)</f>
        <v>654993</v>
      </c>
      <c r="E113" s="79">
        <f t="shared" si="88"/>
        <v>676133</v>
      </c>
      <c r="F113" s="81">
        <f t="shared" si="88"/>
        <v>614638</v>
      </c>
      <c r="G113" s="79">
        <f t="shared" si="88"/>
        <v>696787</v>
      </c>
      <c r="H113" s="79">
        <f t="shared" si="88"/>
        <v>676705</v>
      </c>
      <c r="I113" s="79">
        <f t="shared" si="88"/>
        <v>655765</v>
      </c>
      <c r="J113" s="79">
        <f t="shared" si="88"/>
        <v>740927</v>
      </c>
      <c r="K113" s="79">
        <f t="shared" si="88"/>
        <v>645262</v>
      </c>
      <c r="L113" s="79">
        <f t="shared" si="88"/>
        <v>716485</v>
      </c>
      <c r="M113" s="79">
        <f t="shared" si="88"/>
        <v>764136</v>
      </c>
      <c r="N113" s="80">
        <f t="shared" si="88"/>
        <v>704385</v>
      </c>
      <c r="O113" s="78">
        <f t="shared" si="88"/>
        <v>734381</v>
      </c>
      <c r="P113" s="79">
        <f t="shared" si="88"/>
        <v>688397</v>
      </c>
      <c r="Q113" s="79">
        <f t="shared" si="88"/>
        <v>691952</v>
      </c>
      <c r="R113" s="79">
        <f t="shared" si="88"/>
        <v>722017</v>
      </c>
      <c r="S113" s="79">
        <f t="shared" ref="S113:T113" si="89">SUM(S108:S112)</f>
        <v>731070</v>
      </c>
      <c r="T113" s="79">
        <f t="shared" si="89"/>
        <v>0</v>
      </c>
      <c r="U113" s="80"/>
      <c r="V113" s="212">
        <f t="shared" si="86"/>
        <v>0.13374491314523548</v>
      </c>
      <c r="W113" s="216">
        <f t="shared" si="84"/>
        <v>5.0999018310119347E-2</v>
      </c>
      <c r="X113" s="217">
        <f t="shared" si="84"/>
        <v>2.3396284458826886E-2</v>
      </c>
      <c r="Y113" s="217">
        <f t="shared" si="84"/>
        <v>0.17470283321239494</v>
      </c>
      <c r="Z113" s="217">
        <f t="shared" si="84"/>
        <v>4.9201549397448571E-2</v>
      </c>
      <c r="AA113" s="217"/>
      <c r="AB113" s="218"/>
      <c r="AC113" s="81">
        <f t="shared" si="88"/>
        <v>86633</v>
      </c>
      <c r="AD113" s="82">
        <f t="shared" si="88"/>
        <v>33404</v>
      </c>
      <c r="AE113" s="83">
        <f t="shared" si="88"/>
        <v>15819</v>
      </c>
      <c r="AF113" s="83">
        <f t="shared" ref="AF113:AG113" si="90">SUM(AF108:AF112)</f>
        <v>107379</v>
      </c>
      <c r="AG113" s="83">
        <f t="shared" si="90"/>
        <v>34283</v>
      </c>
      <c r="AH113" s="83"/>
      <c r="AI113" s="84"/>
    </row>
    <row r="114" spans="1:35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</row>
    <row r="115" spans="1:35" s="42" customFormat="1" x14ac:dyDescent="0.25">
      <c r="A115" s="176"/>
      <c r="B115" s="43" t="s">
        <v>30</v>
      </c>
      <c r="C115" s="116">
        <f>+C94-C101</f>
        <v>-4469601.5300000012</v>
      </c>
      <c r="D115" s="117">
        <f>+D94-D101</f>
        <v>-12582300.629999995</v>
      </c>
      <c r="E115" s="117">
        <f t="shared" ref="E115:O119" si="91">+E94-E101</f>
        <v>-8232801.1299999952</v>
      </c>
      <c r="F115" s="117">
        <f t="shared" si="91"/>
        <v>-1468511.5199999958</v>
      </c>
      <c r="G115" s="117">
        <f t="shared" si="91"/>
        <v>10157627.849999994</v>
      </c>
      <c r="H115" s="117">
        <f t="shared" si="91"/>
        <v>4679098.7800000012</v>
      </c>
      <c r="I115" s="117">
        <f t="shared" si="91"/>
        <v>-5798040.2800000012</v>
      </c>
      <c r="J115" s="117">
        <f t="shared" si="91"/>
        <v>-2638477.8100000024</v>
      </c>
      <c r="K115" s="117">
        <f t="shared" si="91"/>
        <v>5066323.1900000051</v>
      </c>
      <c r="L115" s="117">
        <f t="shared" si="91"/>
        <v>15679756.099999994</v>
      </c>
      <c r="M115" s="117">
        <f t="shared" si="91"/>
        <v>17730005.419999987</v>
      </c>
      <c r="N115" s="118">
        <f>+N94-N101</f>
        <v>-2378039.2399999946</v>
      </c>
      <c r="O115" s="116">
        <f>+O94-O101</f>
        <v>-1732963.6300000101</v>
      </c>
      <c r="P115" s="117">
        <v>1579450</v>
      </c>
      <c r="Q115" s="117">
        <v>2622723</v>
      </c>
      <c r="R115" s="117">
        <v>1701795</v>
      </c>
      <c r="S115" s="117">
        <v>1701795</v>
      </c>
      <c r="T115" s="117">
        <v>1701795</v>
      </c>
      <c r="U115" s="118"/>
      <c r="V115" s="242">
        <f>IF(ISERROR((O115-C115)/C115)=TRUE,0,(O115-C115)/C115)</f>
        <v>-0.61227782423816879</v>
      </c>
      <c r="W115" s="243">
        <f t="shared" ref="W115:Z120" si="92">IF(ISERROR((P115-D115)/D115)=TRUE,0,(P115-D115)/D115)</f>
        <v>-1.1255295073966136</v>
      </c>
      <c r="X115" s="244">
        <f t="shared" si="92"/>
        <v>-1.3185699446137358</v>
      </c>
      <c r="Y115" s="244">
        <f t="shared" si="92"/>
        <v>-2.1588570990576939</v>
      </c>
      <c r="Z115" s="244">
        <f t="shared" si="92"/>
        <v>-0.83246137532002606</v>
      </c>
      <c r="AA115" s="209"/>
      <c r="AB115" s="210"/>
      <c r="AC115" s="39">
        <f t="shared" ref="AC115:AG119" si="93">O115-C115</f>
        <v>2736637.8999999911</v>
      </c>
      <c r="AD115" s="74">
        <f t="shared" si="93"/>
        <v>14161750.629999995</v>
      </c>
      <c r="AE115" s="75">
        <f t="shared" si="93"/>
        <v>10855524.129999995</v>
      </c>
      <c r="AF115" s="75">
        <f t="shared" si="93"/>
        <v>3170306.5199999958</v>
      </c>
      <c r="AG115" s="75">
        <f t="shared" si="93"/>
        <v>-8455832.849999994</v>
      </c>
      <c r="AH115" s="120"/>
      <c r="AI115" s="121"/>
    </row>
    <row r="116" spans="1:35" s="42" customFormat="1" x14ac:dyDescent="0.25">
      <c r="A116" s="176"/>
      <c r="B116" s="43" t="s">
        <v>31</v>
      </c>
      <c r="C116" s="116">
        <f t="shared" ref="C116:D119" si="94">+C95-C102</f>
        <v>2851470.9000000004</v>
      </c>
      <c r="D116" s="117">
        <f t="shared" si="94"/>
        <v>-655268.83999999985</v>
      </c>
      <c r="E116" s="117">
        <f t="shared" si="91"/>
        <v>-528249.9700000002</v>
      </c>
      <c r="F116" s="117">
        <f t="shared" si="91"/>
        <v>-1053630.9900000002</v>
      </c>
      <c r="G116" s="117">
        <f t="shared" si="91"/>
        <v>365136.66000000015</v>
      </c>
      <c r="H116" s="117">
        <f t="shared" si="91"/>
        <v>963023.36000000034</v>
      </c>
      <c r="I116" s="117">
        <f t="shared" si="91"/>
        <v>369161.12999999989</v>
      </c>
      <c r="J116" s="117">
        <f t="shared" si="91"/>
        <v>507580.77</v>
      </c>
      <c r="K116" s="117">
        <f t="shared" si="91"/>
        <v>1515777.8600000003</v>
      </c>
      <c r="L116" s="117">
        <f t="shared" si="91"/>
        <v>2606503.7400000002</v>
      </c>
      <c r="M116" s="117">
        <f t="shared" si="91"/>
        <v>2144613.4899999998</v>
      </c>
      <c r="N116" s="118">
        <f t="shared" si="91"/>
        <v>-798047.84999999963</v>
      </c>
      <c r="O116" s="116">
        <f t="shared" si="91"/>
        <v>888235.11000000034</v>
      </c>
      <c r="P116" s="117">
        <v>439744</v>
      </c>
      <c r="Q116" s="117">
        <v>284253</v>
      </c>
      <c r="R116" s="117">
        <v>179855</v>
      </c>
      <c r="S116" s="117">
        <v>179855</v>
      </c>
      <c r="T116" s="117">
        <v>179855</v>
      </c>
      <c r="U116" s="118"/>
      <c r="V116" s="242">
        <f t="shared" ref="V116:V120" si="95">IF(ISERROR((O116-C116)/C116)=TRUE,0,(O116-C116)/C116)</f>
        <v>-0.68849932503256472</v>
      </c>
      <c r="W116" s="243">
        <f t="shared" si="92"/>
        <v>-1.6710894417015161</v>
      </c>
      <c r="X116" s="244">
        <f t="shared" si="92"/>
        <v>-1.5381032014067126</v>
      </c>
      <c r="Y116" s="244">
        <f t="shared" si="92"/>
        <v>-1.1707001803354322</v>
      </c>
      <c r="Z116" s="244">
        <f t="shared" si="92"/>
        <v>-0.50743099857461604</v>
      </c>
      <c r="AA116" s="209"/>
      <c r="AB116" s="210"/>
      <c r="AC116" s="39">
        <f t="shared" si="87"/>
        <v>-1963235.79</v>
      </c>
      <c r="AD116" s="74">
        <f t="shared" si="93"/>
        <v>1095012.8399999999</v>
      </c>
      <c r="AE116" s="75">
        <f t="shared" si="93"/>
        <v>812502.9700000002</v>
      </c>
      <c r="AF116" s="75">
        <f t="shared" si="93"/>
        <v>1233485.9900000002</v>
      </c>
      <c r="AG116" s="75">
        <f t="shared" si="93"/>
        <v>-185281.66000000015</v>
      </c>
      <c r="AH116" s="120"/>
      <c r="AI116" s="121"/>
    </row>
    <row r="117" spans="1:35" s="42" customFormat="1" x14ac:dyDescent="0.25">
      <c r="A117" s="176"/>
      <c r="B117" s="43" t="s">
        <v>32</v>
      </c>
      <c r="C117" s="116">
        <f t="shared" si="94"/>
        <v>-1166818.6400000006</v>
      </c>
      <c r="D117" s="117">
        <f t="shared" si="94"/>
        <v>-1996617.0600000005</v>
      </c>
      <c r="E117" s="117">
        <f t="shared" si="91"/>
        <v>-2243015.5100000016</v>
      </c>
      <c r="F117" s="117">
        <f t="shared" si="91"/>
        <v>170557.3900000006</v>
      </c>
      <c r="G117" s="117">
        <f t="shared" si="91"/>
        <v>1644583.1400000006</v>
      </c>
      <c r="H117" s="117">
        <f t="shared" si="91"/>
        <v>428173.46000000089</v>
      </c>
      <c r="I117" s="117">
        <f t="shared" si="91"/>
        <v>305294.1099999994</v>
      </c>
      <c r="J117" s="117">
        <f t="shared" si="91"/>
        <v>-282210.89999999851</v>
      </c>
      <c r="K117" s="117">
        <f t="shared" si="91"/>
        <v>2076035.7200000007</v>
      </c>
      <c r="L117" s="117">
        <f t="shared" si="91"/>
        <v>3351471.709999999</v>
      </c>
      <c r="M117" s="117">
        <f t="shared" si="91"/>
        <v>2035637.2800000012</v>
      </c>
      <c r="N117" s="118">
        <f t="shared" si="91"/>
        <v>615408.80999999866</v>
      </c>
      <c r="O117" s="116">
        <f t="shared" si="91"/>
        <v>268573.17000000179</v>
      </c>
      <c r="P117" s="117">
        <v>1355877</v>
      </c>
      <c r="Q117" s="117">
        <v>-446573</v>
      </c>
      <c r="R117" s="117">
        <v>207741</v>
      </c>
      <c r="S117" s="117">
        <v>207741</v>
      </c>
      <c r="T117" s="117">
        <v>207741</v>
      </c>
      <c r="U117" s="118"/>
      <c r="V117" s="242">
        <f t="shared" si="95"/>
        <v>-1.2301755909555934</v>
      </c>
      <c r="W117" s="243">
        <f t="shared" si="92"/>
        <v>-1.6790871555509996</v>
      </c>
      <c r="X117" s="244">
        <f t="shared" si="92"/>
        <v>-0.80090507711201708</v>
      </c>
      <c r="Y117" s="244">
        <f t="shared" si="92"/>
        <v>0.21801230659075677</v>
      </c>
      <c r="Z117" s="244">
        <f t="shared" si="92"/>
        <v>-0.87368166744066222</v>
      </c>
      <c r="AA117" s="209"/>
      <c r="AB117" s="210"/>
      <c r="AC117" s="39">
        <f t="shared" si="87"/>
        <v>1435391.8100000024</v>
      </c>
      <c r="AD117" s="74">
        <f t="shared" si="93"/>
        <v>3352494.0600000005</v>
      </c>
      <c r="AE117" s="75">
        <f t="shared" si="93"/>
        <v>1796442.5100000016</v>
      </c>
      <c r="AF117" s="75">
        <f t="shared" si="93"/>
        <v>37183.609999999404</v>
      </c>
      <c r="AG117" s="75">
        <f t="shared" si="93"/>
        <v>-1436842.1400000006</v>
      </c>
      <c r="AH117" s="120"/>
      <c r="AI117" s="121"/>
    </row>
    <row r="118" spans="1:35" s="42" customFormat="1" x14ac:dyDescent="0.25">
      <c r="A118" s="176"/>
      <c r="B118" s="43" t="s">
        <v>33</v>
      </c>
      <c r="C118" s="116">
        <f t="shared" si="94"/>
        <v>435183.5</v>
      </c>
      <c r="D118" s="117">
        <f t="shared" si="94"/>
        <v>-771327.67000000179</v>
      </c>
      <c r="E118" s="117">
        <f t="shared" si="91"/>
        <v>-3159864.4800000004</v>
      </c>
      <c r="F118" s="117">
        <f t="shared" si="91"/>
        <v>1084464.0600000024</v>
      </c>
      <c r="G118" s="117">
        <f t="shared" si="91"/>
        <v>6255234.1500000022</v>
      </c>
      <c r="H118" s="117">
        <f t="shared" si="91"/>
        <v>-5417.7800000049174</v>
      </c>
      <c r="I118" s="117">
        <f t="shared" si="91"/>
        <v>2006621.1999999993</v>
      </c>
      <c r="J118" s="117">
        <f t="shared" si="91"/>
        <v>-48273.319999996573</v>
      </c>
      <c r="K118" s="117">
        <f t="shared" si="91"/>
        <v>1291401.7399999984</v>
      </c>
      <c r="L118" s="117">
        <f t="shared" si="91"/>
        <v>3248566.9800000042</v>
      </c>
      <c r="M118" s="117">
        <f t="shared" si="91"/>
        <v>2846014.1099999994</v>
      </c>
      <c r="N118" s="118">
        <f t="shared" si="91"/>
        <v>416183.5</v>
      </c>
      <c r="O118" s="116">
        <f t="shared" si="91"/>
        <v>-385697.08999999985</v>
      </c>
      <c r="P118" s="117">
        <v>3096649</v>
      </c>
      <c r="Q118" s="117">
        <v>-649323</v>
      </c>
      <c r="R118" s="117">
        <v>1120926</v>
      </c>
      <c r="S118" s="117">
        <v>1120926</v>
      </c>
      <c r="T118" s="117">
        <v>1120926</v>
      </c>
      <c r="U118" s="118"/>
      <c r="V118" s="242">
        <f t="shared" si="95"/>
        <v>-1.8862861068951371</v>
      </c>
      <c r="W118" s="243">
        <f t="shared" si="92"/>
        <v>-5.0146997449216268</v>
      </c>
      <c r="X118" s="244">
        <f t="shared" si="92"/>
        <v>-0.79450922528171208</v>
      </c>
      <c r="Y118" s="244">
        <f t="shared" si="92"/>
        <v>3.3622082413683252E-2</v>
      </c>
      <c r="Z118" s="244">
        <f t="shared" si="92"/>
        <v>-0.82080191194761276</v>
      </c>
      <c r="AA118" s="209"/>
      <c r="AB118" s="210"/>
      <c r="AC118" s="39">
        <f t="shared" si="87"/>
        <v>-820880.58999999985</v>
      </c>
      <c r="AD118" s="74">
        <f t="shared" si="93"/>
        <v>3867976.6700000018</v>
      </c>
      <c r="AE118" s="75">
        <f t="shared" si="93"/>
        <v>2510541.4800000004</v>
      </c>
      <c r="AF118" s="75">
        <f t="shared" si="93"/>
        <v>36461.939999997616</v>
      </c>
      <c r="AG118" s="75">
        <f t="shared" si="93"/>
        <v>-5134308.1500000022</v>
      </c>
      <c r="AH118" s="120"/>
      <c r="AI118" s="121"/>
    </row>
    <row r="119" spans="1:35" s="42" customFormat="1" x14ac:dyDescent="0.25">
      <c r="A119" s="176"/>
      <c r="B119" s="43" t="s">
        <v>34</v>
      </c>
      <c r="C119" s="116">
        <f t="shared" si="94"/>
        <v>2028456.349999994</v>
      </c>
      <c r="D119" s="117">
        <f t="shared" si="94"/>
        <v>2646070.3600000069</v>
      </c>
      <c r="E119" s="117">
        <f t="shared" si="91"/>
        <v>-2536150.3099999987</v>
      </c>
      <c r="F119" s="117">
        <f t="shared" si="91"/>
        <v>1520152.9199999981</v>
      </c>
      <c r="G119" s="117">
        <f t="shared" si="91"/>
        <v>2743294.8300000019</v>
      </c>
      <c r="H119" s="117">
        <f t="shared" si="91"/>
        <v>-1258785.0899999999</v>
      </c>
      <c r="I119" s="117">
        <f t="shared" si="91"/>
        <v>3328845.6199999973</v>
      </c>
      <c r="J119" s="117">
        <f t="shared" si="91"/>
        <v>1102436.3200000003</v>
      </c>
      <c r="K119" s="117">
        <f t="shared" si="91"/>
        <v>-3930.4499999992549</v>
      </c>
      <c r="L119" s="117">
        <f t="shared" si="91"/>
        <v>3424559.8599999994</v>
      </c>
      <c r="M119" s="117">
        <f t="shared" si="91"/>
        <v>3471065.1600000039</v>
      </c>
      <c r="N119" s="118">
        <f t="shared" si="91"/>
        <v>-514800.05999999866</v>
      </c>
      <c r="O119" s="116">
        <f t="shared" si="91"/>
        <v>-648778.33999999985</v>
      </c>
      <c r="P119" s="117">
        <v>3374281</v>
      </c>
      <c r="Q119" s="117">
        <v>-1015611</v>
      </c>
      <c r="R119" s="117">
        <v>3447326</v>
      </c>
      <c r="S119" s="117">
        <v>3447326</v>
      </c>
      <c r="T119" s="117">
        <v>3447326</v>
      </c>
      <c r="U119" s="118"/>
      <c r="V119" s="242">
        <f t="shared" si="95"/>
        <v>-1.3198384525257356</v>
      </c>
      <c r="W119" s="243">
        <f t="shared" si="92"/>
        <v>0.27520456409934285</v>
      </c>
      <c r="X119" s="244">
        <f t="shared" si="92"/>
        <v>-0.59954621143886355</v>
      </c>
      <c r="Y119" s="244">
        <f t="shared" si="92"/>
        <v>1.2677494840453316</v>
      </c>
      <c r="Z119" s="244">
        <f t="shared" si="92"/>
        <v>0.25663707826839655</v>
      </c>
      <c r="AA119" s="209"/>
      <c r="AB119" s="210"/>
      <c r="AC119" s="39">
        <f t="shared" si="87"/>
        <v>-2677234.6899999939</v>
      </c>
      <c r="AD119" s="74">
        <f t="shared" si="93"/>
        <v>728210.63999999315</v>
      </c>
      <c r="AE119" s="75">
        <f t="shared" si="93"/>
        <v>1520539.3099999987</v>
      </c>
      <c r="AF119" s="75">
        <f t="shared" si="93"/>
        <v>1927173.0800000019</v>
      </c>
      <c r="AG119" s="75">
        <f t="shared" si="93"/>
        <v>704031.16999999806</v>
      </c>
      <c r="AH119" s="120"/>
      <c r="AI119" s="121"/>
    </row>
    <row r="120" spans="1:35" s="154" customFormat="1" ht="15.75" thickBot="1" x14ac:dyDescent="0.3">
      <c r="A120" s="177"/>
      <c r="B120" s="59" t="s">
        <v>35</v>
      </c>
      <c r="C120" s="148">
        <f>SUM(C115:C119)</f>
        <v>-321309.42000000738</v>
      </c>
      <c r="D120" s="149">
        <f t="shared" ref="D120:AE120" si="96">SUM(D115:D119)</f>
        <v>-13359443.839999991</v>
      </c>
      <c r="E120" s="149">
        <f t="shared" si="96"/>
        <v>-16700081.399999997</v>
      </c>
      <c r="F120" s="40">
        <f t="shared" si="96"/>
        <v>253031.86000000499</v>
      </c>
      <c r="G120" s="149">
        <f t="shared" si="96"/>
        <v>21165876.629999999</v>
      </c>
      <c r="H120" s="149">
        <f t="shared" si="96"/>
        <v>4806092.7299999977</v>
      </c>
      <c r="I120" s="149">
        <f t="shared" si="96"/>
        <v>211881.77999999467</v>
      </c>
      <c r="J120" s="149">
        <f t="shared" si="96"/>
        <v>-1358944.9399999972</v>
      </c>
      <c r="K120" s="149">
        <f t="shared" si="96"/>
        <v>9945608.0600000061</v>
      </c>
      <c r="L120" s="149">
        <f t="shared" si="96"/>
        <v>28310858.390000001</v>
      </c>
      <c r="M120" s="149">
        <f t="shared" si="96"/>
        <v>28227335.45999999</v>
      </c>
      <c r="N120" s="150">
        <f t="shared" si="96"/>
        <v>-2659294.8399999943</v>
      </c>
      <c r="O120" s="188">
        <f t="shared" si="96"/>
        <v>-1610630.7800000077</v>
      </c>
      <c r="P120" s="40">
        <f t="shared" si="96"/>
        <v>9846001</v>
      </c>
      <c r="Q120" s="149">
        <f t="shared" si="96"/>
        <v>795469</v>
      </c>
      <c r="R120" s="149">
        <f t="shared" si="96"/>
        <v>6657643</v>
      </c>
      <c r="S120" s="149">
        <f t="shared" ref="S120:T120" si="97">SUM(S115:S119)</f>
        <v>6657643</v>
      </c>
      <c r="T120" s="149">
        <f t="shared" si="97"/>
        <v>6657643</v>
      </c>
      <c r="U120" s="150"/>
      <c r="V120" s="212">
        <f t="shared" si="95"/>
        <v>4.0127094935466587</v>
      </c>
      <c r="W120" s="216">
        <f t="shared" si="92"/>
        <v>-1.7370068034209427</v>
      </c>
      <c r="X120" s="217">
        <f t="shared" si="92"/>
        <v>-1.0476326420780202</v>
      </c>
      <c r="Y120" s="217">
        <f t="shared" si="92"/>
        <v>25.311481091748163</v>
      </c>
      <c r="Z120" s="217">
        <f t="shared" si="92"/>
        <v>-0.68545394474407839</v>
      </c>
      <c r="AA120" s="217"/>
      <c r="AB120" s="218"/>
      <c r="AC120" s="40">
        <f t="shared" si="88"/>
        <v>-1289321.3600000003</v>
      </c>
      <c r="AD120" s="151">
        <f t="shared" si="96"/>
        <v>23205444.839999989</v>
      </c>
      <c r="AE120" s="152">
        <f t="shared" si="96"/>
        <v>17495550.399999999</v>
      </c>
      <c r="AF120" s="152">
        <f t="shared" ref="AF120:AG120" si="98">SUM(AF115:AF119)</f>
        <v>6404611.139999995</v>
      </c>
      <c r="AG120" s="152">
        <f t="shared" si="98"/>
        <v>-14508233.629999999</v>
      </c>
      <c r="AH120" s="152"/>
      <c r="AI120" s="153"/>
    </row>
    <row r="121" spans="1:35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</row>
    <row r="122" spans="1:35" s="68" customFormat="1" x14ac:dyDescent="0.25">
      <c r="A122" s="176"/>
      <c r="B122" s="69" t="s">
        <v>30</v>
      </c>
      <c r="C122" s="70">
        <f>'NECO-ELECTRIC'!C122+'NECO-GAS'!C122</f>
        <v>682</v>
      </c>
      <c r="D122" s="71">
        <f>'NECO-ELECTRIC'!D122+'NECO-GAS'!D122</f>
        <v>711</v>
      </c>
      <c r="E122" s="71">
        <f>'NECO-ELECTRIC'!E122+'NECO-GAS'!E122</f>
        <v>766</v>
      </c>
      <c r="F122" s="71">
        <f>'NECO-ELECTRIC'!F122+'NECO-GAS'!F122</f>
        <v>731</v>
      </c>
      <c r="G122" s="71">
        <f>'NECO-ELECTRIC'!G122+'NECO-GAS'!G122</f>
        <v>711</v>
      </c>
      <c r="H122" s="71">
        <f>'NECO-ELECTRIC'!H122+'NECO-GAS'!H122</f>
        <v>720</v>
      </c>
      <c r="I122" s="71">
        <f>'NECO-ELECTRIC'!I122+'NECO-GAS'!I122</f>
        <v>687</v>
      </c>
      <c r="J122" s="71">
        <f>'NECO-ELECTRIC'!J122+'NECO-GAS'!J122</f>
        <v>653</v>
      </c>
      <c r="K122" s="71">
        <f>'NECO-ELECTRIC'!K122+'NECO-GAS'!K122</f>
        <v>596</v>
      </c>
      <c r="L122" s="71">
        <f>'NECO-ELECTRIC'!L122+'NECO-GAS'!L122</f>
        <v>539</v>
      </c>
      <c r="M122" s="71">
        <f>'NECO-ELECTRIC'!M122+'NECO-GAS'!M122</f>
        <v>502</v>
      </c>
      <c r="N122" s="72">
        <f>'NECO-ELECTRIC'!N122+'NECO-GAS'!N122</f>
        <v>451</v>
      </c>
      <c r="O122" s="70">
        <f>'NECO-ELECTRIC'!O122+'NECO-GAS'!O122</f>
        <v>442</v>
      </c>
      <c r="P122" s="71">
        <f>'NECO-ELECTRIC'!P122+'NECO-GAS'!P122</f>
        <v>438</v>
      </c>
      <c r="Q122" s="71">
        <f>'NECO-ELECTRIC'!Q122+'NECO-GAS'!Q122</f>
        <v>391</v>
      </c>
      <c r="R122" s="71">
        <f>'NECO-ELECTRIC'!R122+'NECO-GAS'!R122</f>
        <v>337</v>
      </c>
      <c r="S122" s="71">
        <f>'NECO-ELECTRIC'!S122+'NECO-GAS'!S122</f>
        <v>291</v>
      </c>
      <c r="T122" s="71">
        <f>'NECO-ELECTRIC'!T122+'NECO-GAS'!T122</f>
        <v>291</v>
      </c>
      <c r="U122" s="129"/>
      <c r="V122" s="242">
        <f>IF(ISERROR((O122-C122)/C122)=TRUE,0,(O122-C122)/C122)</f>
        <v>-0.35190615835777128</v>
      </c>
      <c r="W122" s="243">
        <f t="shared" ref="W122:Z127" si="99">IF(ISERROR((P122-D122)/D122)=TRUE,0,(P122-D122)/D122)</f>
        <v>-0.38396624472573837</v>
      </c>
      <c r="X122" s="244">
        <f t="shared" si="99"/>
        <v>-0.48955613577023499</v>
      </c>
      <c r="Y122" s="244">
        <f t="shared" si="99"/>
        <v>-0.53898768809849518</v>
      </c>
      <c r="Z122" s="244">
        <f t="shared" si="99"/>
        <v>-0.59071729957805907</v>
      </c>
      <c r="AA122" s="258"/>
      <c r="AB122" s="259"/>
      <c r="AC122" s="73">
        <f t="shared" ref="AC122:AG126" si="100">O122-C122</f>
        <v>-240</v>
      </c>
      <c r="AD122" s="74">
        <f t="shared" si="100"/>
        <v>-273</v>
      </c>
      <c r="AE122" s="75">
        <f t="shared" si="100"/>
        <v>-375</v>
      </c>
      <c r="AF122" s="75">
        <f t="shared" si="100"/>
        <v>-394</v>
      </c>
      <c r="AG122" s="75">
        <f t="shared" si="100"/>
        <v>-420</v>
      </c>
      <c r="AH122" s="130"/>
      <c r="AI122" s="131"/>
    </row>
    <row r="123" spans="1:35" s="68" customFormat="1" x14ac:dyDescent="0.25">
      <c r="A123" s="176"/>
      <c r="B123" s="69" t="s">
        <v>31</v>
      </c>
      <c r="C123" s="70">
        <f>'NECO-ELECTRIC'!C123+'NECO-GAS'!C123</f>
        <v>1857</v>
      </c>
      <c r="D123" s="71">
        <f>'NECO-ELECTRIC'!D123+'NECO-GAS'!D123</f>
        <v>2074</v>
      </c>
      <c r="E123" s="71">
        <f>'NECO-ELECTRIC'!E123+'NECO-GAS'!E123</f>
        <v>2645</v>
      </c>
      <c r="F123" s="71">
        <f>'NECO-ELECTRIC'!F123+'NECO-GAS'!F123</f>
        <v>2965</v>
      </c>
      <c r="G123" s="71">
        <f>'NECO-ELECTRIC'!G123+'NECO-GAS'!G123</f>
        <v>3046</v>
      </c>
      <c r="H123" s="71">
        <f>'NECO-ELECTRIC'!H123+'NECO-GAS'!H123</f>
        <v>3161</v>
      </c>
      <c r="I123" s="71">
        <f>'NECO-ELECTRIC'!I123+'NECO-GAS'!I123</f>
        <v>3118</v>
      </c>
      <c r="J123" s="71">
        <f>'NECO-ELECTRIC'!J123+'NECO-GAS'!J123</f>
        <v>3056</v>
      </c>
      <c r="K123" s="71">
        <f>'NECO-ELECTRIC'!K123+'NECO-GAS'!K123</f>
        <v>2875</v>
      </c>
      <c r="L123" s="71">
        <f>'NECO-ELECTRIC'!L123+'NECO-GAS'!L123</f>
        <v>2657</v>
      </c>
      <c r="M123" s="71">
        <f>'NECO-ELECTRIC'!M123+'NECO-GAS'!M123</f>
        <v>2516</v>
      </c>
      <c r="N123" s="72">
        <f>'NECO-ELECTRIC'!N123+'NECO-GAS'!N123</f>
        <v>2405</v>
      </c>
      <c r="O123" s="70">
        <f>'NECO-ELECTRIC'!O123+'NECO-GAS'!O123</f>
        <v>2365</v>
      </c>
      <c r="P123" s="71">
        <f>'NECO-ELECTRIC'!P123+'NECO-GAS'!P123</f>
        <v>2367</v>
      </c>
      <c r="Q123" s="71">
        <f>'NECO-ELECTRIC'!Q123+'NECO-GAS'!Q123</f>
        <v>2240</v>
      </c>
      <c r="R123" s="71">
        <f>'NECO-ELECTRIC'!R123+'NECO-GAS'!R123</f>
        <v>2026</v>
      </c>
      <c r="S123" s="71">
        <f>'NECO-ELECTRIC'!S123+'NECO-GAS'!S123</f>
        <v>2186</v>
      </c>
      <c r="T123" s="71">
        <f>'NECO-ELECTRIC'!T123+'NECO-GAS'!T123</f>
        <v>2186</v>
      </c>
      <c r="U123" s="129"/>
      <c r="V123" s="242">
        <f t="shared" ref="V123:V127" si="101">IF(ISERROR((O123-C123)/C123)=TRUE,0,(O123-C123)/C123)</f>
        <v>0.27355950457727518</v>
      </c>
      <c r="W123" s="243">
        <f t="shared" si="99"/>
        <v>0.14127290260366443</v>
      </c>
      <c r="X123" s="244">
        <f t="shared" si="99"/>
        <v>-0.15311909262759923</v>
      </c>
      <c r="Y123" s="244">
        <f t="shared" si="99"/>
        <v>-0.3166947723440135</v>
      </c>
      <c r="Z123" s="244">
        <f t="shared" si="99"/>
        <v>-0.28233749179251477</v>
      </c>
      <c r="AA123" s="258"/>
      <c r="AB123" s="259"/>
      <c r="AC123" s="73">
        <f t="shared" si="87"/>
        <v>508</v>
      </c>
      <c r="AD123" s="74">
        <f t="shared" si="100"/>
        <v>293</v>
      </c>
      <c r="AE123" s="75">
        <f t="shared" si="100"/>
        <v>-405</v>
      </c>
      <c r="AF123" s="75">
        <f t="shared" si="100"/>
        <v>-939</v>
      </c>
      <c r="AG123" s="75">
        <f t="shared" si="100"/>
        <v>-860</v>
      </c>
      <c r="AH123" s="130"/>
      <c r="AI123" s="131"/>
    </row>
    <row r="124" spans="1:35" s="68" customFormat="1" x14ac:dyDescent="0.25">
      <c r="A124" s="176"/>
      <c r="B124" s="69" t="s">
        <v>32</v>
      </c>
      <c r="C124" s="70">
        <f>'NECO-ELECTRIC'!C124+'NECO-GAS'!C124</f>
        <v>0</v>
      </c>
      <c r="D124" s="71">
        <f>'NECO-ELECTRIC'!D124+'NECO-GAS'!D124</f>
        <v>0</v>
      </c>
      <c r="E124" s="71">
        <f>'NECO-ELECTRIC'!E124+'NECO-GAS'!E124</f>
        <v>0</v>
      </c>
      <c r="F124" s="71">
        <f>'NECO-ELECTRIC'!F124+'NECO-GAS'!F124</f>
        <v>0</v>
      </c>
      <c r="G124" s="71">
        <f>'NECO-ELECTRIC'!G124+'NECO-GAS'!G124</f>
        <v>0</v>
      </c>
      <c r="H124" s="71">
        <f>'NECO-ELECTRIC'!H124+'NECO-GAS'!H124</f>
        <v>0</v>
      </c>
      <c r="I124" s="71">
        <f>'NECO-ELECTRIC'!I124+'NECO-GAS'!I124</f>
        <v>0</v>
      </c>
      <c r="J124" s="71">
        <f>'NECO-ELECTRIC'!J124+'NECO-GAS'!J124</f>
        <v>0</v>
      </c>
      <c r="K124" s="71">
        <f>'NECO-ELECTRIC'!K124+'NECO-GAS'!K124</f>
        <v>0</v>
      </c>
      <c r="L124" s="71">
        <f>'NECO-ELECTRIC'!L124+'NECO-GAS'!L124</f>
        <v>0</v>
      </c>
      <c r="M124" s="71">
        <f>'NECO-ELECTRIC'!M124+'NECO-GAS'!M124</f>
        <v>0</v>
      </c>
      <c r="N124" s="72">
        <f>'NECO-ELECTRIC'!N124+'NECO-GAS'!N124</f>
        <v>0</v>
      </c>
      <c r="O124" s="70">
        <f>'NECO-ELECTRIC'!O124+'NECO-GAS'!O124</f>
        <v>0</v>
      </c>
      <c r="P124" s="71">
        <f>'NECO-ELECTRIC'!P124+'NECO-GAS'!P124</f>
        <v>0</v>
      </c>
      <c r="Q124" s="71">
        <f>'NECO-ELECTRIC'!Q124+'NECO-GAS'!Q124</f>
        <v>0</v>
      </c>
      <c r="R124" s="71">
        <f>'NECO-ELECTRIC'!R124+'NECO-GAS'!R124</f>
        <v>0</v>
      </c>
      <c r="S124" s="71">
        <f>'NECO-ELECTRIC'!S124+'NECO-GAS'!S124</f>
        <v>0</v>
      </c>
      <c r="T124" s="71">
        <f>'NECO-ELECTRIC'!T124+'NECO-GAS'!T124</f>
        <v>0</v>
      </c>
      <c r="U124" s="129"/>
      <c r="V124" s="242">
        <f t="shared" si="101"/>
        <v>0</v>
      </c>
      <c r="W124" s="243">
        <f t="shared" si="99"/>
        <v>0</v>
      </c>
      <c r="X124" s="244">
        <f t="shared" si="99"/>
        <v>0</v>
      </c>
      <c r="Y124" s="244">
        <f t="shared" si="99"/>
        <v>0</v>
      </c>
      <c r="Z124" s="244">
        <f t="shared" si="99"/>
        <v>0</v>
      </c>
      <c r="AA124" s="258"/>
      <c r="AB124" s="259"/>
      <c r="AC124" s="73">
        <f t="shared" si="87"/>
        <v>0</v>
      </c>
      <c r="AD124" s="74">
        <f t="shared" si="100"/>
        <v>0</v>
      </c>
      <c r="AE124" s="75">
        <f t="shared" si="100"/>
        <v>0</v>
      </c>
      <c r="AF124" s="75">
        <f t="shared" si="100"/>
        <v>0</v>
      </c>
      <c r="AG124" s="75">
        <f t="shared" si="100"/>
        <v>0</v>
      </c>
      <c r="AH124" s="130"/>
      <c r="AI124" s="131"/>
    </row>
    <row r="125" spans="1:35" s="68" customFormat="1" x14ac:dyDescent="0.25">
      <c r="A125" s="176"/>
      <c r="B125" s="69" t="s">
        <v>33</v>
      </c>
      <c r="C125" s="70">
        <f>'NECO-ELECTRIC'!C125+'NECO-GAS'!C125</f>
        <v>0</v>
      </c>
      <c r="D125" s="71">
        <f>'NECO-ELECTRIC'!D125+'NECO-GAS'!D125</f>
        <v>0</v>
      </c>
      <c r="E125" s="71">
        <f>'NECO-ELECTRIC'!E125+'NECO-GAS'!E125</f>
        <v>0</v>
      </c>
      <c r="F125" s="71">
        <f>'NECO-ELECTRIC'!F125+'NECO-GAS'!F125</f>
        <v>0</v>
      </c>
      <c r="G125" s="71">
        <f>'NECO-ELECTRIC'!G125+'NECO-GAS'!G125</f>
        <v>0</v>
      </c>
      <c r="H125" s="71">
        <f>'NECO-ELECTRIC'!H125+'NECO-GAS'!H125</f>
        <v>0</v>
      </c>
      <c r="I125" s="71">
        <f>'NECO-ELECTRIC'!I125+'NECO-GAS'!I125</f>
        <v>0</v>
      </c>
      <c r="J125" s="71">
        <f>'NECO-ELECTRIC'!J125+'NECO-GAS'!J125</f>
        <v>0</v>
      </c>
      <c r="K125" s="71">
        <f>'NECO-ELECTRIC'!K125+'NECO-GAS'!K125</f>
        <v>0</v>
      </c>
      <c r="L125" s="71">
        <f>'NECO-ELECTRIC'!L125+'NECO-GAS'!L125</f>
        <v>0</v>
      </c>
      <c r="M125" s="71">
        <f>'NECO-ELECTRIC'!M125+'NECO-GAS'!M125</f>
        <v>0</v>
      </c>
      <c r="N125" s="72">
        <f>'NECO-ELECTRIC'!N125+'NECO-GAS'!N125</f>
        <v>0</v>
      </c>
      <c r="O125" s="70">
        <f>'NECO-ELECTRIC'!O125+'NECO-GAS'!O125</f>
        <v>0</v>
      </c>
      <c r="P125" s="71">
        <f>'NECO-ELECTRIC'!P125+'NECO-GAS'!P125</f>
        <v>0</v>
      </c>
      <c r="Q125" s="71">
        <f>'NECO-ELECTRIC'!Q125+'NECO-GAS'!Q125</f>
        <v>0</v>
      </c>
      <c r="R125" s="71">
        <f>'NECO-ELECTRIC'!R125+'NECO-GAS'!R125</f>
        <v>0</v>
      </c>
      <c r="S125" s="71">
        <f>'NECO-ELECTRIC'!S125+'NECO-GAS'!S125</f>
        <v>0</v>
      </c>
      <c r="T125" s="71">
        <f>'NECO-ELECTRIC'!T125+'NECO-GAS'!T125</f>
        <v>0</v>
      </c>
      <c r="U125" s="129"/>
      <c r="V125" s="242">
        <f t="shared" si="101"/>
        <v>0</v>
      </c>
      <c r="W125" s="243">
        <f t="shared" si="99"/>
        <v>0</v>
      </c>
      <c r="X125" s="244">
        <f t="shared" si="99"/>
        <v>0</v>
      </c>
      <c r="Y125" s="244">
        <f t="shared" si="99"/>
        <v>0</v>
      </c>
      <c r="Z125" s="244">
        <f t="shared" si="99"/>
        <v>0</v>
      </c>
      <c r="AA125" s="258"/>
      <c r="AB125" s="259"/>
      <c r="AC125" s="73">
        <f t="shared" si="87"/>
        <v>0</v>
      </c>
      <c r="AD125" s="74">
        <f t="shared" si="100"/>
        <v>0</v>
      </c>
      <c r="AE125" s="75">
        <f t="shared" si="100"/>
        <v>0</v>
      </c>
      <c r="AF125" s="75">
        <f t="shared" si="100"/>
        <v>0</v>
      </c>
      <c r="AG125" s="75">
        <f t="shared" si="100"/>
        <v>0</v>
      </c>
      <c r="AH125" s="130"/>
      <c r="AI125" s="131"/>
    </row>
    <row r="126" spans="1:35" s="68" customFormat="1" x14ac:dyDescent="0.25">
      <c r="A126" s="176"/>
      <c r="B126" s="69" t="s">
        <v>34</v>
      </c>
      <c r="C126" s="70">
        <f>'NECO-ELECTRIC'!C126+'NECO-GAS'!C126</f>
        <v>0</v>
      </c>
      <c r="D126" s="71">
        <f>'NECO-ELECTRIC'!D126+'NECO-GAS'!D126</f>
        <v>0</v>
      </c>
      <c r="E126" s="71">
        <f>'NECO-ELECTRIC'!E126+'NECO-GAS'!E126</f>
        <v>0</v>
      </c>
      <c r="F126" s="71">
        <f>'NECO-ELECTRIC'!F126+'NECO-GAS'!F126</f>
        <v>0</v>
      </c>
      <c r="G126" s="71">
        <f>'NECO-ELECTRIC'!G126+'NECO-GAS'!G126</f>
        <v>0</v>
      </c>
      <c r="H126" s="71">
        <f>'NECO-ELECTRIC'!H126+'NECO-GAS'!H126</f>
        <v>0</v>
      </c>
      <c r="I126" s="71">
        <f>'NECO-ELECTRIC'!I126+'NECO-GAS'!I126</f>
        <v>0</v>
      </c>
      <c r="J126" s="71">
        <f>'NECO-ELECTRIC'!J126+'NECO-GAS'!J126</f>
        <v>0</v>
      </c>
      <c r="K126" s="71">
        <f>'NECO-ELECTRIC'!K126+'NECO-GAS'!K126</f>
        <v>0</v>
      </c>
      <c r="L126" s="71">
        <f>'NECO-ELECTRIC'!L126+'NECO-GAS'!L126</f>
        <v>0</v>
      </c>
      <c r="M126" s="71">
        <f>'NECO-ELECTRIC'!M126+'NECO-GAS'!M126</f>
        <v>0</v>
      </c>
      <c r="N126" s="72">
        <f>'NECO-ELECTRIC'!N126+'NECO-GAS'!N126</f>
        <v>0</v>
      </c>
      <c r="O126" s="70">
        <f>'NECO-ELECTRIC'!O126+'NECO-GAS'!O126</f>
        <v>0</v>
      </c>
      <c r="P126" s="71">
        <f>'NECO-ELECTRIC'!P126+'NECO-GAS'!P126</f>
        <v>0</v>
      </c>
      <c r="Q126" s="71">
        <f>'NECO-ELECTRIC'!Q126+'NECO-GAS'!Q126</f>
        <v>0</v>
      </c>
      <c r="R126" s="71">
        <f>'NECO-ELECTRIC'!R126+'NECO-GAS'!R126</f>
        <v>0</v>
      </c>
      <c r="S126" s="71">
        <f>'NECO-ELECTRIC'!S126+'NECO-GAS'!S126</f>
        <v>0</v>
      </c>
      <c r="T126" s="71">
        <f>'NECO-ELECTRIC'!T126+'NECO-GAS'!T126</f>
        <v>0</v>
      </c>
      <c r="U126" s="129"/>
      <c r="V126" s="242">
        <f t="shared" si="101"/>
        <v>0</v>
      </c>
      <c r="W126" s="243">
        <f t="shared" si="99"/>
        <v>0</v>
      </c>
      <c r="X126" s="244">
        <f t="shared" si="99"/>
        <v>0</v>
      </c>
      <c r="Y126" s="244">
        <f t="shared" si="99"/>
        <v>0</v>
      </c>
      <c r="Z126" s="244">
        <f t="shared" si="99"/>
        <v>0</v>
      </c>
      <c r="AA126" s="258"/>
      <c r="AB126" s="259"/>
      <c r="AC126" s="73">
        <f t="shared" si="87"/>
        <v>0</v>
      </c>
      <c r="AD126" s="74">
        <f t="shared" si="100"/>
        <v>0</v>
      </c>
      <c r="AE126" s="75">
        <f t="shared" si="100"/>
        <v>0</v>
      </c>
      <c r="AF126" s="75">
        <f t="shared" si="100"/>
        <v>0</v>
      </c>
      <c r="AG126" s="75">
        <f t="shared" si="100"/>
        <v>0</v>
      </c>
      <c r="AH126" s="130"/>
      <c r="AI126" s="131"/>
    </row>
    <row r="127" spans="1:35" s="85" customFormat="1" x14ac:dyDescent="0.25">
      <c r="A127" s="177"/>
      <c r="B127" s="69" t="s">
        <v>35</v>
      </c>
      <c r="C127" s="143">
        <f>SUM(C122:C126)</f>
        <v>2539</v>
      </c>
      <c r="D127" s="144">
        <f t="shared" ref="D127:AE127" si="102">SUM(D122:D126)</f>
        <v>2785</v>
      </c>
      <c r="E127" s="144">
        <f t="shared" si="102"/>
        <v>3411</v>
      </c>
      <c r="F127" s="145">
        <f t="shared" si="102"/>
        <v>3696</v>
      </c>
      <c r="G127" s="144">
        <f t="shared" si="102"/>
        <v>3757</v>
      </c>
      <c r="H127" s="145">
        <f t="shared" si="102"/>
        <v>3881</v>
      </c>
      <c r="I127" s="144">
        <f t="shared" si="102"/>
        <v>3805</v>
      </c>
      <c r="J127" s="145">
        <f t="shared" si="102"/>
        <v>3709</v>
      </c>
      <c r="K127" s="144">
        <f t="shared" si="102"/>
        <v>3471</v>
      </c>
      <c r="L127" s="145">
        <f t="shared" si="102"/>
        <v>3196</v>
      </c>
      <c r="M127" s="145">
        <f t="shared" si="102"/>
        <v>3018</v>
      </c>
      <c r="N127" s="146">
        <f t="shared" si="102"/>
        <v>2856</v>
      </c>
      <c r="O127" s="143">
        <f t="shared" si="102"/>
        <v>2807</v>
      </c>
      <c r="P127" s="145">
        <f t="shared" si="102"/>
        <v>2805</v>
      </c>
      <c r="Q127" s="144">
        <f t="shared" si="102"/>
        <v>2631</v>
      </c>
      <c r="R127" s="144">
        <f t="shared" si="102"/>
        <v>2363</v>
      </c>
      <c r="S127" s="144">
        <f t="shared" ref="S127:T127" si="103">SUM(S122:S126)</f>
        <v>2477</v>
      </c>
      <c r="T127" s="144">
        <f t="shared" si="103"/>
        <v>2477</v>
      </c>
      <c r="U127" s="146"/>
      <c r="V127" s="246">
        <f t="shared" si="101"/>
        <v>0.10555336746750689</v>
      </c>
      <c r="W127" s="247">
        <f t="shared" si="99"/>
        <v>7.1813285457809697E-3</v>
      </c>
      <c r="X127" s="248">
        <f t="shared" si="99"/>
        <v>-0.22867194371152155</v>
      </c>
      <c r="Y127" s="248">
        <f t="shared" si="99"/>
        <v>-0.36066017316017318</v>
      </c>
      <c r="Z127" s="248">
        <f t="shared" si="99"/>
        <v>-0.34069736491881819</v>
      </c>
      <c r="AA127" s="260"/>
      <c r="AB127" s="261"/>
      <c r="AC127" s="145">
        <f t="shared" si="88"/>
        <v>268</v>
      </c>
      <c r="AD127" s="147">
        <f t="shared" si="102"/>
        <v>20</v>
      </c>
      <c r="AE127" s="140">
        <f t="shared" si="102"/>
        <v>-780</v>
      </c>
      <c r="AF127" s="140">
        <f t="shared" ref="AF127:AG127" si="104">SUM(AF122:AF126)</f>
        <v>-1333</v>
      </c>
      <c r="AG127" s="140">
        <f t="shared" si="104"/>
        <v>-1280</v>
      </c>
      <c r="AH127" s="141"/>
      <c r="AI127" s="142"/>
    </row>
    <row r="128" spans="1:35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</row>
    <row r="129" spans="1:35" s="68" customFormat="1" x14ac:dyDescent="0.25">
      <c r="A129" s="176"/>
      <c r="B129" s="69" t="s">
        <v>30</v>
      </c>
      <c r="C129" s="70">
        <f>'NECO-ELECTRIC'!C129+'NECO-GAS'!C129</f>
        <v>1</v>
      </c>
      <c r="D129" s="71">
        <f>'NECO-ELECTRIC'!D129+'NECO-GAS'!D129</f>
        <v>234</v>
      </c>
      <c r="E129" s="71">
        <f>'NECO-ELECTRIC'!E129+'NECO-GAS'!E129</f>
        <v>874</v>
      </c>
      <c r="F129" s="71">
        <f>'NECO-ELECTRIC'!F129+'NECO-GAS'!F129</f>
        <v>1253</v>
      </c>
      <c r="G129" s="71">
        <f>'NECO-ELECTRIC'!G129+'NECO-GAS'!G129</f>
        <v>776</v>
      </c>
      <c r="H129" s="71">
        <f>'NECO-ELECTRIC'!H129+'NECO-GAS'!H129</f>
        <v>1294</v>
      </c>
      <c r="I129" s="71">
        <f>'NECO-ELECTRIC'!I129+'NECO-GAS'!I129</f>
        <v>1383</v>
      </c>
      <c r="J129" s="71">
        <f>'NECO-ELECTRIC'!J129+'NECO-GAS'!J129</f>
        <v>726</v>
      </c>
      <c r="K129" s="71">
        <f>'NECO-ELECTRIC'!K129+'NECO-GAS'!K129</f>
        <v>2</v>
      </c>
      <c r="L129" s="71">
        <f>'NECO-ELECTRIC'!L129+'NECO-GAS'!L129</f>
        <v>1</v>
      </c>
      <c r="M129" s="71">
        <f>'NECO-ELECTRIC'!M129+'NECO-GAS'!M129</f>
        <v>0</v>
      </c>
      <c r="N129" s="72">
        <f>'NECO-ELECTRIC'!N129+'NECO-GAS'!N129</f>
        <v>23</v>
      </c>
      <c r="O129" s="70">
        <f>'NECO-ELECTRIC'!O129+'NECO-GAS'!O129</f>
        <v>21</v>
      </c>
      <c r="P129" s="71">
        <f>'NECO-ELECTRIC'!P129+'NECO-GAS'!P129</f>
        <v>0</v>
      </c>
      <c r="Q129" s="71">
        <f>'NECO-ELECTRIC'!Q129+'NECO-GAS'!Q129</f>
        <v>0</v>
      </c>
      <c r="R129" s="71">
        <f>'NECO-ELECTRIC'!R129+'NECO-GAS'!R129</f>
        <v>0</v>
      </c>
      <c r="S129" s="71">
        <f>'NECO-ELECTRIC'!S129+'NECO-GAS'!S129</f>
        <v>0</v>
      </c>
      <c r="T129" s="71">
        <f>'NECO-ELECTRIC'!T129+'NECO-GAS'!T129</f>
        <v>0</v>
      </c>
      <c r="U129" s="131"/>
      <c r="V129" s="242">
        <f>IF(ISERROR((O129-C129)/C129)=TRUE,0,(O129-C129)/C129)</f>
        <v>20</v>
      </c>
      <c r="W129" s="243">
        <f t="shared" ref="W129:Z134" si="105">IF(ISERROR((P129-D129)/D129)=TRUE,0,(P129-D129)/D129)</f>
        <v>-1</v>
      </c>
      <c r="X129" s="244">
        <f t="shared" si="105"/>
        <v>-1</v>
      </c>
      <c r="Y129" s="244">
        <f t="shared" si="105"/>
        <v>-1</v>
      </c>
      <c r="Z129" s="244">
        <f t="shared" si="105"/>
        <v>-1</v>
      </c>
      <c r="AA129" s="258"/>
      <c r="AB129" s="259"/>
      <c r="AC129" s="133">
        <f t="shared" ref="AC129:AG133" si="106">O129-C129</f>
        <v>20</v>
      </c>
      <c r="AD129" s="74">
        <f t="shared" si="106"/>
        <v>-234</v>
      </c>
      <c r="AE129" s="75">
        <f t="shared" si="106"/>
        <v>-874</v>
      </c>
      <c r="AF129" s="75">
        <f t="shared" si="106"/>
        <v>-1253</v>
      </c>
      <c r="AG129" s="75">
        <f t="shared" si="106"/>
        <v>-776</v>
      </c>
      <c r="AH129" s="130"/>
      <c r="AI129" s="131"/>
    </row>
    <row r="130" spans="1:35" s="68" customFormat="1" x14ac:dyDescent="0.25">
      <c r="A130" s="176"/>
      <c r="B130" s="69" t="s">
        <v>31</v>
      </c>
      <c r="C130" s="70">
        <f>'NECO-ELECTRIC'!C130+'NECO-GAS'!C130</f>
        <v>3</v>
      </c>
      <c r="D130" s="71">
        <f>'NECO-ELECTRIC'!D130+'NECO-GAS'!D130</f>
        <v>38</v>
      </c>
      <c r="E130" s="71">
        <f>'NECO-ELECTRIC'!E130+'NECO-GAS'!E130</f>
        <v>288</v>
      </c>
      <c r="F130" s="71">
        <f>'NECO-ELECTRIC'!F130+'NECO-GAS'!F130</f>
        <v>381</v>
      </c>
      <c r="G130" s="71">
        <f>'NECO-ELECTRIC'!G130+'NECO-GAS'!G130</f>
        <v>218</v>
      </c>
      <c r="H130" s="71">
        <f>'NECO-ELECTRIC'!H130+'NECO-GAS'!H130</f>
        <v>381</v>
      </c>
      <c r="I130" s="71">
        <f>'NECO-ELECTRIC'!I130+'NECO-GAS'!I130</f>
        <v>282</v>
      </c>
      <c r="J130" s="71">
        <f>'NECO-ELECTRIC'!J130+'NECO-GAS'!J130</f>
        <v>231</v>
      </c>
      <c r="K130" s="71">
        <f>'NECO-ELECTRIC'!K130+'NECO-GAS'!K130</f>
        <v>0</v>
      </c>
      <c r="L130" s="71">
        <f>'NECO-ELECTRIC'!L130+'NECO-GAS'!L130</f>
        <v>0</v>
      </c>
      <c r="M130" s="71">
        <f>'NECO-ELECTRIC'!M130+'NECO-GAS'!M130</f>
        <v>0</v>
      </c>
      <c r="N130" s="72">
        <f>'NECO-ELECTRIC'!N130+'NECO-GAS'!N130</f>
        <v>5</v>
      </c>
      <c r="O130" s="70">
        <f>'NECO-ELECTRIC'!O130+'NECO-GAS'!O130</f>
        <v>3</v>
      </c>
      <c r="P130" s="71">
        <f>'NECO-ELECTRIC'!P130+'NECO-GAS'!P130</f>
        <v>0</v>
      </c>
      <c r="Q130" s="71">
        <f>'NECO-ELECTRIC'!Q130+'NECO-GAS'!Q130</f>
        <v>0</v>
      </c>
      <c r="R130" s="71">
        <f>'NECO-ELECTRIC'!R130+'NECO-GAS'!R130</f>
        <v>0</v>
      </c>
      <c r="S130" s="71">
        <f>'NECO-ELECTRIC'!S130+'NECO-GAS'!S130</f>
        <v>0</v>
      </c>
      <c r="T130" s="71">
        <f>'NECO-ELECTRIC'!T130+'NECO-GAS'!T130</f>
        <v>0</v>
      </c>
      <c r="U130" s="131"/>
      <c r="V130" s="242">
        <f t="shared" ref="V130:V134" si="107">IF(ISERROR((O130-C130)/C130)=TRUE,0,(O130-C130)/C130)</f>
        <v>0</v>
      </c>
      <c r="W130" s="243">
        <f t="shared" si="105"/>
        <v>-1</v>
      </c>
      <c r="X130" s="244">
        <f t="shared" si="105"/>
        <v>-1</v>
      </c>
      <c r="Y130" s="244">
        <f t="shared" si="105"/>
        <v>-1</v>
      </c>
      <c r="Z130" s="244">
        <f t="shared" si="105"/>
        <v>-1</v>
      </c>
      <c r="AA130" s="258"/>
      <c r="AB130" s="259"/>
      <c r="AC130" s="133">
        <f t="shared" si="87"/>
        <v>0</v>
      </c>
      <c r="AD130" s="74">
        <f t="shared" si="106"/>
        <v>-38</v>
      </c>
      <c r="AE130" s="75">
        <f t="shared" si="106"/>
        <v>-288</v>
      </c>
      <c r="AF130" s="75">
        <f t="shared" si="106"/>
        <v>-381</v>
      </c>
      <c r="AG130" s="75">
        <f t="shared" si="106"/>
        <v>-218</v>
      </c>
      <c r="AH130" s="130"/>
      <c r="AI130" s="131"/>
    </row>
    <row r="131" spans="1:35" s="68" customFormat="1" x14ac:dyDescent="0.25">
      <c r="A131" s="176"/>
      <c r="B131" s="69" t="s">
        <v>32</v>
      </c>
      <c r="C131" s="70">
        <f>'NECO-ELECTRIC'!C131+'NECO-GAS'!C131</f>
        <v>39</v>
      </c>
      <c r="D131" s="71">
        <f>'NECO-ELECTRIC'!D131+'NECO-GAS'!D131</f>
        <v>57</v>
      </c>
      <c r="E131" s="71">
        <f>'NECO-ELECTRIC'!E131+'NECO-GAS'!E131</f>
        <v>26</v>
      </c>
      <c r="F131" s="71">
        <f>'NECO-ELECTRIC'!F131+'NECO-GAS'!F131</f>
        <v>42</v>
      </c>
      <c r="G131" s="71">
        <f>'NECO-ELECTRIC'!G131+'NECO-GAS'!G131</f>
        <v>26</v>
      </c>
      <c r="H131" s="71">
        <f>'NECO-ELECTRIC'!H131+'NECO-GAS'!H131</f>
        <v>34</v>
      </c>
      <c r="I131" s="71">
        <f>'NECO-ELECTRIC'!I131+'NECO-GAS'!I131</f>
        <v>31</v>
      </c>
      <c r="J131" s="71">
        <f>'NECO-ELECTRIC'!J131+'NECO-GAS'!J131</f>
        <v>17</v>
      </c>
      <c r="K131" s="71">
        <f>'NECO-ELECTRIC'!K131+'NECO-GAS'!K131</f>
        <v>58</v>
      </c>
      <c r="L131" s="71">
        <f>'NECO-ELECTRIC'!L131+'NECO-GAS'!L131</f>
        <v>32</v>
      </c>
      <c r="M131" s="71">
        <f>'NECO-ELECTRIC'!M131+'NECO-GAS'!M131</f>
        <v>24</v>
      </c>
      <c r="N131" s="72">
        <f>'NECO-ELECTRIC'!N131+'NECO-GAS'!N131</f>
        <v>25</v>
      </c>
      <c r="O131" s="70">
        <f>'NECO-ELECTRIC'!O131+'NECO-GAS'!O131</f>
        <v>8</v>
      </c>
      <c r="P131" s="71">
        <f>'NECO-ELECTRIC'!P131+'NECO-GAS'!P131</f>
        <v>0</v>
      </c>
      <c r="Q131" s="71">
        <f>'NECO-ELECTRIC'!Q131+'NECO-GAS'!Q131</f>
        <v>0</v>
      </c>
      <c r="R131" s="71">
        <f>'NECO-ELECTRIC'!R131+'NECO-GAS'!R131</f>
        <v>0</v>
      </c>
      <c r="S131" s="71">
        <f>'NECO-ELECTRIC'!S131+'NECO-GAS'!S131</f>
        <v>0</v>
      </c>
      <c r="T131" s="71">
        <f>'NECO-ELECTRIC'!T131+'NECO-GAS'!T131</f>
        <v>0</v>
      </c>
      <c r="U131" s="131"/>
      <c r="V131" s="242">
        <f t="shared" si="107"/>
        <v>-0.79487179487179482</v>
      </c>
      <c r="W131" s="243">
        <f t="shared" si="105"/>
        <v>-1</v>
      </c>
      <c r="X131" s="244">
        <f t="shared" si="105"/>
        <v>-1</v>
      </c>
      <c r="Y131" s="244">
        <f t="shared" si="105"/>
        <v>-1</v>
      </c>
      <c r="Z131" s="244">
        <f t="shared" si="105"/>
        <v>-1</v>
      </c>
      <c r="AA131" s="258"/>
      <c r="AB131" s="259"/>
      <c r="AC131" s="133">
        <f t="shared" si="87"/>
        <v>-31</v>
      </c>
      <c r="AD131" s="74">
        <f t="shared" si="106"/>
        <v>-57</v>
      </c>
      <c r="AE131" s="75">
        <f t="shared" si="106"/>
        <v>-26</v>
      </c>
      <c r="AF131" s="75">
        <f t="shared" si="106"/>
        <v>-42</v>
      </c>
      <c r="AG131" s="75">
        <f t="shared" si="106"/>
        <v>-26</v>
      </c>
      <c r="AH131" s="130"/>
      <c r="AI131" s="131"/>
    </row>
    <row r="132" spans="1:35" s="68" customFormat="1" x14ac:dyDescent="0.25">
      <c r="A132" s="176"/>
      <c r="B132" s="69" t="s">
        <v>33</v>
      </c>
      <c r="C132" s="70">
        <f>'NECO-ELECTRIC'!C132+'NECO-GAS'!C132</f>
        <v>5</v>
      </c>
      <c r="D132" s="71">
        <f>'NECO-ELECTRIC'!D132+'NECO-GAS'!D132</f>
        <v>8</v>
      </c>
      <c r="E132" s="71">
        <f>'NECO-ELECTRIC'!E132+'NECO-GAS'!E132</f>
        <v>4</v>
      </c>
      <c r="F132" s="71">
        <f>'NECO-ELECTRIC'!F132+'NECO-GAS'!F132</f>
        <v>4</v>
      </c>
      <c r="G132" s="71">
        <f>'NECO-ELECTRIC'!G132+'NECO-GAS'!G132</f>
        <v>4</v>
      </c>
      <c r="H132" s="71">
        <f>'NECO-ELECTRIC'!H132+'NECO-GAS'!H132</f>
        <v>5</v>
      </c>
      <c r="I132" s="71">
        <f>'NECO-ELECTRIC'!I132+'NECO-GAS'!I132</f>
        <v>2</v>
      </c>
      <c r="J132" s="71">
        <f>'NECO-ELECTRIC'!J132+'NECO-GAS'!J132</f>
        <v>5</v>
      </c>
      <c r="K132" s="71">
        <f>'NECO-ELECTRIC'!K132+'NECO-GAS'!K132</f>
        <v>2</v>
      </c>
      <c r="L132" s="71">
        <f>'NECO-ELECTRIC'!L132+'NECO-GAS'!L132</f>
        <v>4</v>
      </c>
      <c r="M132" s="71">
        <f>'NECO-ELECTRIC'!M132+'NECO-GAS'!M132</f>
        <v>1</v>
      </c>
      <c r="N132" s="72">
        <f>'NECO-ELECTRIC'!N132+'NECO-GAS'!N132</f>
        <v>5</v>
      </c>
      <c r="O132" s="70">
        <f>'NECO-ELECTRIC'!O132+'NECO-GAS'!O132</f>
        <v>3</v>
      </c>
      <c r="P132" s="71">
        <f>'NECO-ELECTRIC'!P132+'NECO-GAS'!P132</f>
        <v>0</v>
      </c>
      <c r="Q132" s="71">
        <f>'NECO-ELECTRIC'!Q132+'NECO-GAS'!Q132</f>
        <v>0</v>
      </c>
      <c r="R132" s="71">
        <f>'NECO-ELECTRIC'!R132+'NECO-GAS'!R132</f>
        <v>0</v>
      </c>
      <c r="S132" s="71">
        <f>'NECO-ELECTRIC'!S132+'NECO-GAS'!S132</f>
        <v>0</v>
      </c>
      <c r="T132" s="71">
        <f>'NECO-ELECTRIC'!T132+'NECO-GAS'!T132</f>
        <v>0</v>
      </c>
      <c r="U132" s="131"/>
      <c r="V132" s="242">
        <f t="shared" si="107"/>
        <v>-0.4</v>
      </c>
      <c r="W132" s="243">
        <f t="shared" si="105"/>
        <v>-1</v>
      </c>
      <c r="X132" s="244">
        <f t="shared" si="105"/>
        <v>-1</v>
      </c>
      <c r="Y132" s="244">
        <f t="shared" si="105"/>
        <v>-1</v>
      </c>
      <c r="Z132" s="244">
        <f t="shared" si="105"/>
        <v>-1</v>
      </c>
      <c r="AA132" s="258"/>
      <c r="AB132" s="259"/>
      <c r="AC132" s="133">
        <f t="shared" si="87"/>
        <v>-2</v>
      </c>
      <c r="AD132" s="74">
        <f t="shared" si="106"/>
        <v>-8</v>
      </c>
      <c r="AE132" s="75">
        <f t="shared" si="106"/>
        <v>-4</v>
      </c>
      <c r="AF132" s="75">
        <f t="shared" si="106"/>
        <v>-4</v>
      </c>
      <c r="AG132" s="75">
        <f t="shared" si="106"/>
        <v>-4</v>
      </c>
      <c r="AH132" s="130"/>
      <c r="AI132" s="131"/>
    </row>
    <row r="133" spans="1:35" s="68" customFormat="1" x14ac:dyDescent="0.25">
      <c r="A133" s="176"/>
      <c r="B133" s="69" t="s">
        <v>34</v>
      </c>
      <c r="C133" s="70">
        <f>'NECO-ELECTRIC'!C133+'NECO-GAS'!C133</f>
        <v>0</v>
      </c>
      <c r="D133" s="71">
        <f>'NECO-ELECTRIC'!D133+'NECO-GAS'!D133</f>
        <v>0</v>
      </c>
      <c r="E133" s="71">
        <f>'NECO-ELECTRIC'!E133+'NECO-GAS'!E133</f>
        <v>0</v>
      </c>
      <c r="F133" s="71">
        <f>'NECO-ELECTRIC'!F133+'NECO-GAS'!F133</f>
        <v>0</v>
      </c>
      <c r="G133" s="71">
        <f>'NECO-ELECTRIC'!G133+'NECO-GAS'!G133</f>
        <v>1</v>
      </c>
      <c r="H133" s="71">
        <f>'NECO-ELECTRIC'!H133+'NECO-GAS'!H133</f>
        <v>0</v>
      </c>
      <c r="I133" s="71">
        <f>'NECO-ELECTRIC'!I133+'NECO-GAS'!I133</f>
        <v>0</v>
      </c>
      <c r="J133" s="71">
        <f>'NECO-ELECTRIC'!J133+'NECO-GAS'!J133</f>
        <v>0</v>
      </c>
      <c r="K133" s="71">
        <f>'NECO-ELECTRIC'!K133+'NECO-GAS'!K133</f>
        <v>0</v>
      </c>
      <c r="L133" s="71">
        <f>'NECO-ELECTRIC'!L133+'NECO-GAS'!L133</f>
        <v>0</v>
      </c>
      <c r="M133" s="71">
        <f>'NECO-ELECTRIC'!M133+'NECO-GAS'!M133</f>
        <v>0</v>
      </c>
      <c r="N133" s="72">
        <f>'NECO-ELECTRIC'!N133+'NECO-GAS'!N133</f>
        <v>1</v>
      </c>
      <c r="O133" s="70">
        <f>'NECO-ELECTRIC'!O133+'NECO-GAS'!O133</f>
        <v>0</v>
      </c>
      <c r="P133" s="71">
        <f>'NECO-ELECTRIC'!P133+'NECO-GAS'!P133</f>
        <v>0</v>
      </c>
      <c r="Q133" s="71">
        <f>'NECO-ELECTRIC'!Q133+'NECO-GAS'!Q133</f>
        <v>0</v>
      </c>
      <c r="R133" s="71">
        <f>'NECO-ELECTRIC'!R133+'NECO-GAS'!R133</f>
        <v>0</v>
      </c>
      <c r="S133" s="71">
        <f>'NECO-ELECTRIC'!S133+'NECO-GAS'!S133</f>
        <v>0</v>
      </c>
      <c r="T133" s="71">
        <f>'NECO-ELECTRIC'!T133+'NECO-GAS'!T133</f>
        <v>0</v>
      </c>
      <c r="U133" s="131"/>
      <c r="V133" s="242">
        <f t="shared" si="107"/>
        <v>0</v>
      </c>
      <c r="W133" s="243">
        <f t="shared" si="105"/>
        <v>0</v>
      </c>
      <c r="X133" s="244">
        <f t="shared" si="105"/>
        <v>0</v>
      </c>
      <c r="Y133" s="244">
        <f t="shared" si="105"/>
        <v>0</v>
      </c>
      <c r="Z133" s="244">
        <f t="shared" si="105"/>
        <v>-1</v>
      </c>
      <c r="AA133" s="258"/>
      <c r="AB133" s="259"/>
      <c r="AC133" s="133">
        <f t="shared" si="87"/>
        <v>0</v>
      </c>
      <c r="AD133" s="74">
        <f t="shared" si="106"/>
        <v>0</v>
      </c>
      <c r="AE133" s="75">
        <f t="shared" si="106"/>
        <v>0</v>
      </c>
      <c r="AF133" s="75">
        <f t="shared" si="106"/>
        <v>0</v>
      </c>
      <c r="AG133" s="75">
        <f t="shared" si="106"/>
        <v>-1</v>
      </c>
      <c r="AH133" s="130"/>
      <c r="AI133" s="131"/>
    </row>
    <row r="134" spans="1:35" s="85" customFormat="1" x14ac:dyDescent="0.25">
      <c r="A134" s="177"/>
      <c r="B134" s="69" t="s">
        <v>35</v>
      </c>
      <c r="C134" s="139">
        <f>SUM(C129:C133)</f>
        <v>48</v>
      </c>
      <c r="D134" s="140">
        <f t="shared" ref="D134:AE141" si="108">SUM(D129:D133)</f>
        <v>337</v>
      </c>
      <c r="E134" s="140">
        <f t="shared" si="108"/>
        <v>1192</v>
      </c>
      <c r="F134" s="140">
        <f t="shared" si="108"/>
        <v>1680</v>
      </c>
      <c r="G134" s="140">
        <f t="shared" si="108"/>
        <v>1025</v>
      </c>
      <c r="H134" s="141">
        <f t="shared" si="108"/>
        <v>1714</v>
      </c>
      <c r="I134" s="140">
        <f t="shared" si="108"/>
        <v>1698</v>
      </c>
      <c r="J134" s="141">
        <f t="shared" si="108"/>
        <v>979</v>
      </c>
      <c r="K134" s="140">
        <f t="shared" si="108"/>
        <v>62</v>
      </c>
      <c r="L134" s="141">
        <f t="shared" si="108"/>
        <v>37</v>
      </c>
      <c r="M134" s="141">
        <f t="shared" si="108"/>
        <v>25</v>
      </c>
      <c r="N134" s="142">
        <f t="shared" si="108"/>
        <v>59</v>
      </c>
      <c r="O134" s="139">
        <f t="shared" si="108"/>
        <v>35</v>
      </c>
      <c r="P134" s="141">
        <v>0</v>
      </c>
      <c r="Q134" s="140">
        <v>0</v>
      </c>
      <c r="R134" s="141">
        <v>0</v>
      </c>
      <c r="S134" s="141">
        <v>0</v>
      </c>
      <c r="T134" s="141">
        <v>0</v>
      </c>
      <c r="U134" s="142"/>
      <c r="V134" s="246">
        <f t="shared" si="107"/>
        <v>-0.27083333333333331</v>
      </c>
      <c r="W134" s="247">
        <f t="shared" si="105"/>
        <v>-1</v>
      </c>
      <c r="X134" s="248">
        <f t="shared" si="105"/>
        <v>-1</v>
      </c>
      <c r="Y134" s="248">
        <f t="shared" si="105"/>
        <v>-1</v>
      </c>
      <c r="Z134" s="248">
        <f t="shared" si="105"/>
        <v>-1</v>
      </c>
      <c r="AA134" s="260"/>
      <c r="AB134" s="261"/>
      <c r="AC134" s="139">
        <f t="shared" si="108"/>
        <v>-13</v>
      </c>
      <c r="AD134" s="141">
        <f t="shared" si="108"/>
        <v>-337</v>
      </c>
      <c r="AE134" s="140">
        <f t="shared" si="108"/>
        <v>-1192</v>
      </c>
      <c r="AF134" s="140">
        <f t="shared" ref="AF134:AG134" si="109">SUM(AF129:AF133)</f>
        <v>-1680</v>
      </c>
      <c r="AG134" s="140">
        <f t="shared" si="109"/>
        <v>-1025</v>
      </c>
      <c r="AH134" s="141"/>
      <c r="AI134" s="142"/>
    </row>
    <row r="135" spans="1:35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</row>
    <row r="136" spans="1:35" s="68" customFormat="1" x14ac:dyDescent="0.25">
      <c r="A136" s="176"/>
      <c r="B136" s="69" t="s">
        <v>30</v>
      </c>
      <c r="C136" s="70">
        <f>'NECO-ELECTRIC'!C136+'NECO-GAS'!C136</f>
        <v>13109</v>
      </c>
      <c r="D136" s="71">
        <f>'NECO-ELECTRIC'!D136+'NECO-GAS'!D136</f>
        <v>14413</v>
      </c>
      <c r="E136" s="71">
        <f>'NECO-ELECTRIC'!E136+'NECO-GAS'!E136</f>
        <v>16222</v>
      </c>
      <c r="F136" s="71">
        <f>'NECO-ELECTRIC'!F136+'NECO-GAS'!F136</f>
        <v>16903</v>
      </c>
      <c r="G136" s="71">
        <f>'NECO-ELECTRIC'!G136+'NECO-GAS'!G136</f>
        <v>16308</v>
      </c>
      <c r="H136" s="71">
        <f>'NECO-ELECTRIC'!H136+'NECO-GAS'!H136</f>
        <v>15858</v>
      </c>
      <c r="I136" s="71">
        <f>'NECO-ELECTRIC'!I136+'NECO-GAS'!I136</f>
        <v>15902</v>
      </c>
      <c r="J136" s="71">
        <f>'NECO-ELECTRIC'!J136+'NECO-GAS'!J136</f>
        <v>15750</v>
      </c>
      <c r="K136" s="71">
        <f>'NECO-ELECTRIC'!K136+'NECO-GAS'!K136</f>
        <v>14314</v>
      </c>
      <c r="L136" s="71">
        <f>'NECO-ELECTRIC'!L136+'NECO-GAS'!L136</f>
        <v>13805</v>
      </c>
      <c r="M136" s="71">
        <f>'NECO-ELECTRIC'!M136+'NECO-GAS'!M136</f>
        <v>13140</v>
      </c>
      <c r="N136" s="72">
        <f>'NECO-ELECTRIC'!N136+'NECO-GAS'!N136</f>
        <v>13920</v>
      </c>
      <c r="O136" s="70">
        <f>'NECO-ELECTRIC'!O136+'NECO-GAS'!O136</f>
        <v>12877</v>
      </c>
      <c r="P136" s="71">
        <f>'NECO-ELECTRIC'!P136+'NECO-GAS'!P136</f>
        <v>8980</v>
      </c>
      <c r="Q136" s="71">
        <f>'NECO-ELECTRIC'!Q136+'NECO-GAS'!Q136</f>
        <v>7660</v>
      </c>
      <c r="R136" s="71">
        <f>'NECO-ELECTRIC'!R136+'NECO-GAS'!R136</f>
        <v>8311</v>
      </c>
      <c r="S136" s="71">
        <f>'NECO-ELECTRIC'!S136+'NECO-GAS'!S136</f>
        <v>8889</v>
      </c>
      <c r="T136" s="71">
        <f>'NECO-ELECTRIC'!T136+'NECO-GAS'!T136</f>
        <v>8889</v>
      </c>
      <c r="U136" s="131"/>
      <c r="V136" s="242">
        <f>IF(ISERROR((O136-C136)/C136)=TRUE,0,(O136-C136)/C136)</f>
        <v>-1.7697764894347396E-2</v>
      </c>
      <c r="W136" s="243">
        <f t="shared" ref="W136:Z141" si="110">IF(ISERROR((P136-D136)/D136)=TRUE,0,(P136-D136)/D136)</f>
        <v>-0.37695136335252899</v>
      </c>
      <c r="X136" s="244">
        <f t="shared" si="110"/>
        <v>-0.52780175070891377</v>
      </c>
      <c r="Y136" s="244">
        <f t="shared" si="110"/>
        <v>-0.50831213394072061</v>
      </c>
      <c r="Z136" s="244">
        <f t="shared" si="110"/>
        <v>-0.45493009565857245</v>
      </c>
      <c r="AA136" s="258"/>
      <c r="AB136" s="259"/>
      <c r="AC136" s="133">
        <f t="shared" ref="AC136:AG140" si="111">O136-C136</f>
        <v>-232</v>
      </c>
      <c r="AD136" s="74">
        <f t="shared" si="111"/>
        <v>-5433</v>
      </c>
      <c r="AE136" s="75">
        <f t="shared" si="111"/>
        <v>-8562</v>
      </c>
      <c r="AF136" s="75">
        <f t="shared" si="111"/>
        <v>-8592</v>
      </c>
      <c r="AG136" s="75">
        <f t="shared" si="111"/>
        <v>-7419</v>
      </c>
      <c r="AH136" s="130"/>
      <c r="AI136" s="131"/>
    </row>
    <row r="137" spans="1:35" s="68" customFormat="1" x14ac:dyDescent="0.25">
      <c r="A137" s="176"/>
      <c r="B137" s="69" t="s">
        <v>31</v>
      </c>
      <c r="C137" s="70">
        <f>'NECO-ELECTRIC'!C137+'NECO-GAS'!C137</f>
        <v>3982</v>
      </c>
      <c r="D137" s="71">
        <f>'NECO-ELECTRIC'!D137+'NECO-GAS'!D137</f>
        <v>4220</v>
      </c>
      <c r="E137" s="71">
        <f>'NECO-ELECTRIC'!E137+'NECO-GAS'!E137</f>
        <v>5270</v>
      </c>
      <c r="F137" s="71">
        <f>'NECO-ELECTRIC'!F137+'NECO-GAS'!F137</f>
        <v>5530</v>
      </c>
      <c r="G137" s="71">
        <f>'NECO-ELECTRIC'!G137+'NECO-GAS'!G137</f>
        <v>5152</v>
      </c>
      <c r="H137" s="71">
        <f>'NECO-ELECTRIC'!H137+'NECO-GAS'!H137</f>
        <v>5182</v>
      </c>
      <c r="I137" s="71">
        <f>'NECO-ELECTRIC'!I137+'NECO-GAS'!I137</f>
        <v>5257</v>
      </c>
      <c r="J137" s="71">
        <f>'NECO-ELECTRIC'!J137+'NECO-GAS'!J137</f>
        <v>5398</v>
      </c>
      <c r="K137" s="71">
        <f>'NECO-ELECTRIC'!K137+'NECO-GAS'!K137</f>
        <v>4939</v>
      </c>
      <c r="L137" s="71">
        <f>'NECO-ELECTRIC'!L137+'NECO-GAS'!L137</f>
        <v>4554</v>
      </c>
      <c r="M137" s="71">
        <f>'NECO-ELECTRIC'!M137+'NECO-GAS'!M137</f>
        <v>3930</v>
      </c>
      <c r="N137" s="72">
        <f>'NECO-ELECTRIC'!N137+'NECO-GAS'!N137</f>
        <v>3244</v>
      </c>
      <c r="O137" s="70">
        <f>'NECO-ELECTRIC'!O137+'NECO-GAS'!O137</f>
        <v>2901</v>
      </c>
      <c r="P137" s="71">
        <f>'NECO-ELECTRIC'!P137+'NECO-GAS'!P137</f>
        <v>2249</v>
      </c>
      <c r="Q137" s="71">
        <f>'NECO-ELECTRIC'!Q137+'NECO-GAS'!Q137</f>
        <v>2207</v>
      </c>
      <c r="R137" s="71">
        <f>'NECO-ELECTRIC'!R137+'NECO-GAS'!R137</f>
        <v>2375</v>
      </c>
      <c r="S137" s="71">
        <f>'NECO-ELECTRIC'!S137+'NECO-GAS'!S137</f>
        <v>2465</v>
      </c>
      <c r="T137" s="71">
        <f>'NECO-ELECTRIC'!T137+'NECO-GAS'!T137</f>
        <v>2465</v>
      </c>
      <c r="U137" s="131"/>
      <c r="V137" s="242">
        <f t="shared" ref="V137:V141" si="112">IF(ISERROR((O137-C137)/C137)=TRUE,0,(O137-C137)/C137)</f>
        <v>-0.2714716223003516</v>
      </c>
      <c r="W137" s="243">
        <f t="shared" si="110"/>
        <v>-0.4670616113744076</v>
      </c>
      <c r="X137" s="244">
        <f t="shared" si="110"/>
        <v>-0.58121442125237188</v>
      </c>
      <c r="Y137" s="244">
        <f t="shared" si="110"/>
        <v>-0.57052441229656414</v>
      </c>
      <c r="Z137" s="244">
        <f t="shared" si="110"/>
        <v>-0.52154503105590067</v>
      </c>
      <c r="AA137" s="258"/>
      <c r="AB137" s="259"/>
      <c r="AC137" s="133">
        <f t="shared" si="87"/>
        <v>-1081</v>
      </c>
      <c r="AD137" s="74">
        <f t="shared" si="111"/>
        <v>-1971</v>
      </c>
      <c r="AE137" s="75">
        <f t="shared" si="111"/>
        <v>-3063</v>
      </c>
      <c r="AF137" s="75">
        <f t="shared" si="111"/>
        <v>-3155</v>
      </c>
      <c r="AG137" s="75">
        <f t="shared" si="111"/>
        <v>-2687</v>
      </c>
      <c r="AH137" s="130"/>
      <c r="AI137" s="131"/>
    </row>
    <row r="138" spans="1:35" s="68" customFormat="1" x14ac:dyDescent="0.25">
      <c r="A138" s="176"/>
      <c r="B138" s="69" t="s">
        <v>32</v>
      </c>
      <c r="C138" s="70">
        <f>'NECO-ELECTRIC'!C138+'NECO-GAS'!C138</f>
        <v>190</v>
      </c>
      <c r="D138" s="71">
        <f>'NECO-ELECTRIC'!D138+'NECO-GAS'!D138</f>
        <v>219</v>
      </c>
      <c r="E138" s="71">
        <f>'NECO-ELECTRIC'!E138+'NECO-GAS'!E138</f>
        <v>250</v>
      </c>
      <c r="F138" s="71">
        <f>'NECO-ELECTRIC'!F138+'NECO-GAS'!F138</f>
        <v>241</v>
      </c>
      <c r="G138" s="71">
        <f>'NECO-ELECTRIC'!G138+'NECO-GAS'!G138</f>
        <v>227</v>
      </c>
      <c r="H138" s="71">
        <f>'NECO-ELECTRIC'!H138+'NECO-GAS'!H138</f>
        <v>218</v>
      </c>
      <c r="I138" s="71">
        <f>'NECO-ELECTRIC'!I138+'NECO-GAS'!I138</f>
        <v>174</v>
      </c>
      <c r="J138" s="71">
        <f>'NECO-ELECTRIC'!J138+'NECO-GAS'!J138</f>
        <v>187</v>
      </c>
      <c r="K138" s="71">
        <f>'NECO-ELECTRIC'!K138+'NECO-GAS'!K138</f>
        <v>228</v>
      </c>
      <c r="L138" s="71">
        <f>'NECO-ELECTRIC'!L138+'NECO-GAS'!L138</f>
        <v>230</v>
      </c>
      <c r="M138" s="71">
        <f>'NECO-ELECTRIC'!M138+'NECO-GAS'!M138</f>
        <v>249</v>
      </c>
      <c r="N138" s="72">
        <f>'NECO-ELECTRIC'!N138+'NECO-GAS'!N138</f>
        <v>225</v>
      </c>
      <c r="O138" s="70">
        <f>'NECO-ELECTRIC'!O138+'NECO-GAS'!O138</f>
        <v>182</v>
      </c>
      <c r="P138" s="71">
        <f>'NECO-ELECTRIC'!P138+'NECO-GAS'!P138</f>
        <v>145</v>
      </c>
      <c r="Q138" s="71">
        <f>'NECO-ELECTRIC'!Q138+'NECO-GAS'!Q138</f>
        <v>251</v>
      </c>
      <c r="R138" s="71">
        <f>'NECO-ELECTRIC'!R138+'NECO-GAS'!R138</f>
        <v>355</v>
      </c>
      <c r="S138" s="71">
        <f>'NECO-ELECTRIC'!S138+'NECO-GAS'!S138</f>
        <v>425</v>
      </c>
      <c r="T138" s="71">
        <f>'NECO-ELECTRIC'!T138+'NECO-GAS'!T138</f>
        <v>425</v>
      </c>
      <c r="U138" s="131"/>
      <c r="V138" s="242">
        <f t="shared" si="112"/>
        <v>-4.2105263157894736E-2</v>
      </c>
      <c r="W138" s="243">
        <f t="shared" si="110"/>
        <v>-0.33789954337899542</v>
      </c>
      <c r="X138" s="244">
        <f t="shared" si="110"/>
        <v>4.0000000000000001E-3</v>
      </c>
      <c r="Y138" s="244">
        <f t="shared" si="110"/>
        <v>0.47302904564315351</v>
      </c>
      <c r="Z138" s="244">
        <f t="shared" si="110"/>
        <v>0.8722466960352423</v>
      </c>
      <c r="AA138" s="258"/>
      <c r="AB138" s="259"/>
      <c r="AC138" s="133">
        <f t="shared" si="87"/>
        <v>-8</v>
      </c>
      <c r="AD138" s="74">
        <f t="shared" si="111"/>
        <v>-74</v>
      </c>
      <c r="AE138" s="75">
        <f t="shared" si="111"/>
        <v>1</v>
      </c>
      <c r="AF138" s="75">
        <f t="shared" si="111"/>
        <v>114</v>
      </c>
      <c r="AG138" s="75">
        <f t="shared" si="111"/>
        <v>198</v>
      </c>
      <c r="AH138" s="130"/>
      <c r="AI138" s="131"/>
    </row>
    <row r="139" spans="1:35" s="68" customFormat="1" x14ac:dyDescent="0.25">
      <c r="A139" s="176"/>
      <c r="B139" s="69" t="s">
        <v>33</v>
      </c>
      <c r="C139" s="70">
        <f>'NECO-ELECTRIC'!C139+'NECO-GAS'!C139</f>
        <v>37</v>
      </c>
      <c r="D139" s="71">
        <f>'NECO-ELECTRIC'!D139+'NECO-GAS'!D139</f>
        <v>41</v>
      </c>
      <c r="E139" s="71">
        <f>'NECO-ELECTRIC'!E139+'NECO-GAS'!E139</f>
        <v>46</v>
      </c>
      <c r="F139" s="71">
        <f>'NECO-ELECTRIC'!F139+'NECO-GAS'!F139</f>
        <v>56</v>
      </c>
      <c r="G139" s="71">
        <f>'NECO-ELECTRIC'!G139+'NECO-GAS'!G139</f>
        <v>55</v>
      </c>
      <c r="H139" s="71">
        <f>'NECO-ELECTRIC'!H139+'NECO-GAS'!H139</f>
        <v>54</v>
      </c>
      <c r="I139" s="71">
        <f>'NECO-ELECTRIC'!I139+'NECO-GAS'!I139</f>
        <v>42</v>
      </c>
      <c r="J139" s="71">
        <f>'NECO-ELECTRIC'!J139+'NECO-GAS'!J139</f>
        <v>39</v>
      </c>
      <c r="K139" s="71">
        <f>'NECO-ELECTRIC'!K139+'NECO-GAS'!K139</f>
        <v>40</v>
      </c>
      <c r="L139" s="71">
        <f>'NECO-ELECTRIC'!L139+'NECO-GAS'!L139</f>
        <v>45</v>
      </c>
      <c r="M139" s="71">
        <f>'NECO-ELECTRIC'!M139+'NECO-GAS'!M139</f>
        <v>52</v>
      </c>
      <c r="N139" s="72">
        <f>'NECO-ELECTRIC'!N139+'NECO-GAS'!N139</f>
        <v>42</v>
      </c>
      <c r="O139" s="70">
        <f>'NECO-ELECTRIC'!O139+'NECO-GAS'!O139</f>
        <v>31</v>
      </c>
      <c r="P139" s="71">
        <f>'NECO-ELECTRIC'!P139+'NECO-GAS'!P139</f>
        <v>29</v>
      </c>
      <c r="Q139" s="71">
        <f>'NECO-ELECTRIC'!Q139+'NECO-GAS'!Q139</f>
        <v>62</v>
      </c>
      <c r="R139" s="71">
        <f>'NECO-ELECTRIC'!R139+'NECO-GAS'!R139</f>
        <v>68</v>
      </c>
      <c r="S139" s="71">
        <f>'NECO-ELECTRIC'!S139+'NECO-GAS'!S139</f>
        <v>95</v>
      </c>
      <c r="T139" s="71">
        <f>'NECO-ELECTRIC'!T139+'NECO-GAS'!T139</f>
        <v>95</v>
      </c>
      <c r="U139" s="131"/>
      <c r="V139" s="242">
        <f t="shared" si="112"/>
        <v>-0.16216216216216217</v>
      </c>
      <c r="W139" s="243">
        <f t="shared" si="110"/>
        <v>-0.29268292682926828</v>
      </c>
      <c r="X139" s="244">
        <f t="shared" si="110"/>
        <v>0.34782608695652173</v>
      </c>
      <c r="Y139" s="244">
        <f t="shared" si="110"/>
        <v>0.21428571428571427</v>
      </c>
      <c r="Z139" s="244">
        <f t="shared" si="110"/>
        <v>0.72727272727272729</v>
      </c>
      <c r="AA139" s="258"/>
      <c r="AB139" s="259"/>
      <c r="AC139" s="133">
        <f t="shared" si="87"/>
        <v>-6</v>
      </c>
      <c r="AD139" s="74">
        <f t="shared" si="111"/>
        <v>-12</v>
      </c>
      <c r="AE139" s="75">
        <f t="shared" si="111"/>
        <v>16</v>
      </c>
      <c r="AF139" s="75">
        <f t="shared" si="111"/>
        <v>12</v>
      </c>
      <c r="AG139" s="75">
        <f t="shared" si="111"/>
        <v>40</v>
      </c>
      <c r="AH139" s="130"/>
      <c r="AI139" s="131"/>
    </row>
    <row r="140" spans="1:35" s="68" customFormat="1" x14ac:dyDescent="0.25">
      <c r="A140" s="176"/>
      <c r="B140" s="69" t="s">
        <v>34</v>
      </c>
      <c r="C140" s="70">
        <f>'NECO-ELECTRIC'!C140+'NECO-GAS'!C140</f>
        <v>4</v>
      </c>
      <c r="D140" s="71">
        <f>'NECO-ELECTRIC'!D140+'NECO-GAS'!D140</f>
        <v>4</v>
      </c>
      <c r="E140" s="71">
        <f>'NECO-ELECTRIC'!E140+'NECO-GAS'!E140</f>
        <v>3</v>
      </c>
      <c r="F140" s="71">
        <f>'NECO-ELECTRIC'!F140+'NECO-GAS'!F140</f>
        <v>4</v>
      </c>
      <c r="G140" s="71">
        <f>'NECO-ELECTRIC'!G140+'NECO-GAS'!G140</f>
        <v>2</v>
      </c>
      <c r="H140" s="71">
        <f>'NECO-ELECTRIC'!H140+'NECO-GAS'!H140</f>
        <v>2</v>
      </c>
      <c r="I140" s="71">
        <f>'NECO-ELECTRIC'!I140+'NECO-GAS'!I140</f>
        <v>1</v>
      </c>
      <c r="J140" s="71">
        <f>'NECO-ELECTRIC'!J140+'NECO-GAS'!J140</f>
        <v>1</v>
      </c>
      <c r="K140" s="71">
        <f>'NECO-ELECTRIC'!K140+'NECO-GAS'!K140</f>
        <v>0</v>
      </c>
      <c r="L140" s="71">
        <f>'NECO-ELECTRIC'!L140+'NECO-GAS'!L140</f>
        <v>1</v>
      </c>
      <c r="M140" s="71">
        <f>'NECO-ELECTRIC'!M140+'NECO-GAS'!M140</f>
        <v>1</v>
      </c>
      <c r="N140" s="72">
        <f>'NECO-ELECTRIC'!N140+'NECO-GAS'!N140</f>
        <v>1</v>
      </c>
      <c r="O140" s="70">
        <f>'NECO-ELECTRIC'!O140+'NECO-GAS'!O140</f>
        <v>2</v>
      </c>
      <c r="P140" s="71">
        <f>'NECO-ELECTRIC'!P140+'NECO-GAS'!P140</f>
        <v>5</v>
      </c>
      <c r="Q140" s="71">
        <f>'NECO-ELECTRIC'!Q140+'NECO-GAS'!Q140</f>
        <v>3</v>
      </c>
      <c r="R140" s="71">
        <f>'NECO-ELECTRIC'!R140+'NECO-GAS'!R140</f>
        <v>4</v>
      </c>
      <c r="S140" s="71">
        <f>'NECO-ELECTRIC'!S140+'NECO-GAS'!S140</f>
        <v>11</v>
      </c>
      <c r="T140" s="71">
        <f>'NECO-ELECTRIC'!T140+'NECO-GAS'!T140</f>
        <v>11</v>
      </c>
      <c r="U140" s="131"/>
      <c r="V140" s="242">
        <f t="shared" si="112"/>
        <v>-0.5</v>
      </c>
      <c r="W140" s="243">
        <f t="shared" si="110"/>
        <v>0.25</v>
      </c>
      <c r="X140" s="244">
        <f t="shared" si="110"/>
        <v>0</v>
      </c>
      <c r="Y140" s="244">
        <f t="shared" si="110"/>
        <v>0</v>
      </c>
      <c r="Z140" s="244">
        <f t="shared" si="110"/>
        <v>4.5</v>
      </c>
      <c r="AA140" s="258"/>
      <c r="AB140" s="259"/>
      <c r="AC140" s="133">
        <f t="shared" si="87"/>
        <v>-2</v>
      </c>
      <c r="AD140" s="74">
        <f t="shared" si="111"/>
        <v>1</v>
      </c>
      <c r="AE140" s="75">
        <f t="shared" si="111"/>
        <v>0</v>
      </c>
      <c r="AF140" s="75">
        <f t="shared" si="111"/>
        <v>0</v>
      </c>
      <c r="AG140" s="75">
        <f t="shared" si="111"/>
        <v>9</v>
      </c>
      <c r="AH140" s="130"/>
      <c r="AI140" s="131"/>
    </row>
    <row r="141" spans="1:35" s="85" customFormat="1" ht="15.75" thickBot="1" x14ac:dyDescent="0.3">
      <c r="A141" s="177"/>
      <c r="B141" s="134" t="s">
        <v>35</v>
      </c>
      <c r="C141" s="135">
        <f>SUM(C136:C140)</f>
        <v>17322</v>
      </c>
      <c r="D141" s="136">
        <f t="shared" ref="D141:AE141" si="113">SUM(D136:D140)</f>
        <v>18897</v>
      </c>
      <c r="E141" s="136">
        <f t="shared" si="113"/>
        <v>21791</v>
      </c>
      <c r="F141" s="136">
        <f t="shared" si="113"/>
        <v>22734</v>
      </c>
      <c r="G141" s="136">
        <f t="shared" si="113"/>
        <v>21744</v>
      </c>
      <c r="H141" s="137">
        <f t="shared" si="113"/>
        <v>21314</v>
      </c>
      <c r="I141" s="136">
        <f t="shared" si="113"/>
        <v>21376</v>
      </c>
      <c r="J141" s="137">
        <f t="shared" si="113"/>
        <v>21375</v>
      </c>
      <c r="K141" s="136">
        <f t="shared" si="113"/>
        <v>19521</v>
      </c>
      <c r="L141" s="137">
        <f t="shared" si="113"/>
        <v>18635</v>
      </c>
      <c r="M141" s="137">
        <f t="shared" si="113"/>
        <v>17372</v>
      </c>
      <c r="N141" s="138">
        <f t="shared" si="113"/>
        <v>17432</v>
      </c>
      <c r="O141" s="135">
        <f t="shared" si="113"/>
        <v>15993</v>
      </c>
      <c r="P141" s="137">
        <f t="shared" si="113"/>
        <v>11408</v>
      </c>
      <c r="Q141" s="136">
        <f t="shared" si="113"/>
        <v>10183</v>
      </c>
      <c r="R141" s="137">
        <f t="shared" si="113"/>
        <v>11113</v>
      </c>
      <c r="S141" s="137">
        <f t="shared" ref="S141:T141" si="114">SUM(S136:S140)</f>
        <v>11885</v>
      </c>
      <c r="T141" s="137">
        <f t="shared" si="114"/>
        <v>11885</v>
      </c>
      <c r="U141" s="138"/>
      <c r="V141" s="262">
        <f t="shared" si="112"/>
        <v>-7.6723242119847587E-2</v>
      </c>
      <c r="W141" s="262">
        <f t="shared" si="110"/>
        <v>-0.39630629200402179</v>
      </c>
      <c r="X141" s="262">
        <f t="shared" si="110"/>
        <v>-0.5326969849938048</v>
      </c>
      <c r="Y141" s="262">
        <f t="shared" si="110"/>
        <v>-0.51117269288290668</v>
      </c>
      <c r="Z141" s="262">
        <f t="shared" si="110"/>
        <v>-0.45341243561442235</v>
      </c>
      <c r="AA141" s="262"/>
      <c r="AB141" s="263"/>
      <c r="AC141" s="135">
        <f t="shared" si="108"/>
        <v>-1329</v>
      </c>
      <c r="AD141" s="137">
        <f t="shared" si="113"/>
        <v>-7489</v>
      </c>
      <c r="AE141" s="136">
        <f t="shared" si="113"/>
        <v>-11608</v>
      </c>
      <c r="AF141" s="136">
        <f t="shared" ref="AF141:AG141" si="115">SUM(AF136:AF140)</f>
        <v>-11621</v>
      </c>
      <c r="AG141" s="136">
        <f t="shared" si="115"/>
        <v>-9859</v>
      </c>
      <c r="AH141" s="137"/>
      <c r="AI141" s="138"/>
    </row>
    <row r="142" spans="1:35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</row>
    <row r="143" spans="1:35" x14ac:dyDescent="0.25">
      <c r="A143" s="176"/>
      <c r="B143" s="43" t="s">
        <v>30</v>
      </c>
      <c r="C143" s="70">
        <f>'NECO-ELECTRIC'!C143+'NECO-GAS'!C143</f>
        <v>55492046.960000001</v>
      </c>
      <c r="D143" s="71">
        <f>'NECO-ELECTRIC'!D143+'NECO-GAS'!D143</f>
        <v>41972855.649999999</v>
      </c>
      <c r="E143" s="71">
        <f>'NECO-ELECTRIC'!E143+'NECO-GAS'!E143</f>
        <v>35607413.609999999</v>
      </c>
      <c r="F143" s="71">
        <f>'NECO-ELECTRIC'!F143+'NECO-GAS'!F143</f>
        <v>36452247.259999998</v>
      </c>
      <c r="G143" s="71">
        <f>'NECO-ELECTRIC'!G143+'NECO-GAS'!G143</f>
        <v>41310259.839999996</v>
      </c>
      <c r="H143" s="71">
        <f>'NECO-ELECTRIC'!H143+'NECO-GAS'!H143</f>
        <v>49952644.080000006</v>
      </c>
      <c r="I143" s="71">
        <f>'NECO-ELECTRIC'!I143+'NECO-GAS'!I143</f>
        <v>43536600.850000001</v>
      </c>
      <c r="J143" s="71">
        <f>'NECO-ELECTRIC'!J143+'NECO-GAS'!J143</f>
        <v>36860753.5</v>
      </c>
      <c r="K143" s="71">
        <f>'NECO-ELECTRIC'!K143+'NECO-GAS'!K143</f>
        <v>43317163.049999997</v>
      </c>
      <c r="L143" s="71">
        <f>'NECO-ELECTRIC'!L143+'NECO-GAS'!L143</f>
        <v>56622415.070000008</v>
      </c>
      <c r="M143" s="71">
        <f>'NECO-ELECTRIC'!M143+'NECO-GAS'!M143</f>
        <v>66204600.439999998</v>
      </c>
      <c r="N143" s="72">
        <f>'NECO-ELECTRIC'!N143+'NECO-GAS'!N143</f>
        <v>61151869.089999996</v>
      </c>
      <c r="O143" s="70">
        <f>'NECO-ELECTRIC'!O143+'NECO-GAS'!O143</f>
        <v>52142665.849999994</v>
      </c>
      <c r="P143" s="71">
        <f>'NECO-ELECTRIC'!P143+'NECO-GAS'!P143</f>
        <v>48923468</v>
      </c>
      <c r="Q143" s="71">
        <f>'NECO-ELECTRIC'!Q143+'NECO-GAS'!Q143</f>
        <v>45950997</v>
      </c>
      <c r="R143" s="71">
        <f>'NECO-ELECTRIC'!R143+'NECO-GAS'!R143</f>
        <v>38197271</v>
      </c>
      <c r="S143" s="71">
        <f>'NECO-ELECTRIC'!S143+'NECO-GAS'!S143</f>
        <v>57128576</v>
      </c>
      <c r="T143" s="71">
        <f>'NECO-ELECTRIC'!T143+'NECO-GAS'!T143</f>
        <v>57128576</v>
      </c>
      <c r="U143" s="118"/>
      <c r="V143" s="242">
        <f>IF(ISERROR((O143-C143)/C143)=TRUE,0,(O143-C143)/C143)</f>
        <v>-6.0357858350662777E-2</v>
      </c>
      <c r="W143" s="243">
        <f t="shared" ref="W143:Z148" si="116">IF(ISERROR((P143-D143)/D143)=TRUE,0,(P143-D143)/D143)</f>
        <v>0.16559779510737202</v>
      </c>
      <c r="X143" s="244">
        <f t="shared" si="116"/>
        <v>0.29048960149959063</v>
      </c>
      <c r="Y143" s="244">
        <f t="shared" si="116"/>
        <v>4.787149959653824E-2</v>
      </c>
      <c r="Z143" s="244">
        <f t="shared" si="116"/>
        <v>0.38291495190943842</v>
      </c>
      <c r="AA143" s="209"/>
      <c r="AB143" s="210"/>
      <c r="AC143" s="39">
        <f t="shared" ref="AC143:AG147" si="117">O143-C143</f>
        <v>-3349381.1100000069</v>
      </c>
      <c r="AD143" s="74">
        <f t="shared" si="117"/>
        <v>6950612.3500000015</v>
      </c>
      <c r="AE143" s="75">
        <f t="shared" si="117"/>
        <v>10343583.390000001</v>
      </c>
      <c r="AF143" s="75">
        <f t="shared" si="117"/>
        <v>1745023.7400000021</v>
      </c>
      <c r="AG143" s="75">
        <f t="shared" si="117"/>
        <v>15818316.160000004</v>
      </c>
      <c r="AH143" s="120"/>
      <c r="AI143" s="121"/>
    </row>
    <row r="144" spans="1:35" x14ac:dyDescent="0.25">
      <c r="A144" s="176"/>
      <c r="B144" s="43" t="s">
        <v>31</v>
      </c>
      <c r="C144" s="70">
        <f>'NECO-ELECTRIC'!C144+'NECO-GAS'!C144</f>
        <v>6070044.8499999996</v>
      </c>
      <c r="D144" s="71">
        <f>'NECO-ELECTRIC'!D144+'NECO-GAS'!D144</f>
        <v>3720308.22</v>
      </c>
      <c r="E144" s="71">
        <f>'NECO-ELECTRIC'!E144+'NECO-GAS'!E144</f>
        <v>2940861.12</v>
      </c>
      <c r="F144" s="71">
        <f>'NECO-ELECTRIC'!F144+'NECO-GAS'!F144</f>
        <v>2671187.25</v>
      </c>
      <c r="G144" s="71">
        <f>'NECO-ELECTRIC'!G144+'NECO-GAS'!G144</f>
        <v>2717721.43</v>
      </c>
      <c r="H144" s="71">
        <f>'NECO-ELECTRIC'!H144+'NECO-GAS'!H144</f>
        <v>3420276.41</v>
      </c>
      <c r="I144" s="71">
        <f>'NECO-ELECTRIC'!I144+'NECO-GAS'!I144</f>
        <v>3097819.3499999996</v>
      </c>
      <c r="J144" s="71">
        <f>'NECO-ELECTRIC'!J144+'NECO-GAS'!J144</f>
        <v>2813541.78</v>
      </c>
      <c r="K144" s="71">
        <f>'NECO-ELECTRIC'!K144+'NECO-GAS'!K144</f>
        <v>3196258.64</v>
      </c>
      <c r="L144" s="71">
        <f>'NECO-ELECTRIC'!L144+'NECO-GAS'!L144</f>
        <v>4223584.0999999996</v>
      </c>
      <c r="M144" s="71">
        <f>'NECO-ELECTRIC'!M144+'NECO-GAS'!M144</f>
        <v>5050074.63</v>
      </c>
      <c r="N144" s="72">
        <f>'NECO-ELECTRIC'!N144+'NECO-GAS'!N144</f>
        <v>3791931.67</v>
      </c>
      <c r="O144" s="70">
        <f>'NECO-ELECTRIC'!O144+'NECO-GAS'!O144</f>
        <v>3341972.85</v>
      </c>
      <c r="P144" s="71">
        <f>'NECO-ELECTRIC'!P144+'NECO-GAS'!P144</f>
        <v>3236548</v>
      </c>
      <c r="Q144" s="71">
        <f>'NECO-ELECTRIC'!Q144+'NECO-GAS'!Q144</f>
        <v>2906733</v>
      </c>
      <c r="R144" s="71">
        <f>'NECO-ELECTRIC'!R144+'NECO-GAS'!R144</f>
        <v>2373349</v>
      </c>
      <c r="S144" s="71">
        <f>'NECO-ELECTRIC'!S144+'NECO-GAS'!S144</f>
        <v>3382966</v>
      </c>
      <c r="T144" s="71">
        <f>'NECO-ELECTRIC'!T144+'NECO-GAS'!T144</f>
        <v>3382966</v>
      </c>
      <c r="U144" s="118"/>
      <c r="V144" s="242">
        <f t="shared" ref="V144:V148" si="118">IF(ISERROR((O144-C144)/C144)=TRUE,0,(O144-C144)/C144)</f>
        <v>-0.44943193459270731</v>
      </c>
      <c r="W144" s="243">
        <f t="shared" si="116"/>
        <v>-0.13003229608755379</v>
      </c>
      <c r="X144" s="244">
        <f t="shared" si="116"/>
        <v>-1.1604805057914502E-2</v>
      </c>
      <c r="Y144" s="244">
        <f t="shared" si="116"/>
        <v>-0.11150032630621459</v>
      </c>
      <c r="Z144" s="244">
        <f t="shared" si="116"/>
        <v>0.24478026432606073</v>
      </c>
      <c r="AA144" s="209"/>
      <c r="AB144" s="210"/>
      <c r="AC144" s="39">
        <f t="shared" si="117"/>
        <v>-2728071.9999999995</v>
      </c>
      <c r="AD144" s="74">
        <f t="shared" si="117"/>
        <v>-483760.2200000002</v>
      </c>
      <c r="AE144" s="75">
        <f t="shared" si="117"/>
        <v>-34128.120000000112</v>
      </c>
      <c r="AF144" s="75">
        <f t="shared" si="117"/>
        <v>-297838.25</v>
      </c>
      <c r="AG144" s="75">
        <f t="shared" si="117"/>
        <v>665244.56999999983</v>
      </c>
      <c r="AH144" s="120"/>
      <c r="AI144" s="121"/>
    </row>
    <row r="145" spans="1:35" x14ac:dyDescent="0.25">
      <c r="A145" s="176"/>
      <c r="B145" s="43" t="s">
        <v>32</v>
      </c>
      <c r="C145" s="70">
        <f>'NECO-ELECTRIC'!C145+'NECO-GAS'!C145</f>
        <v>11094759.219999999</v>
      </c>
      <c r="D145" s="71">
        <f>'NECO-ELECTRIC'!D145+'NECO-GAS'!D145</f>
        <v>8801393.4600000009</v>
      </c>
      <c r="E145" s="71">
        <f>'NECO-ELECTRIC'!E145+'NECO-GAS'!E145</f>
        <v>7198007.0800000001</v>
      </c>
      <c r="F145" s="71">
        <f>'NECO-ELECTRIC'!F145+'NECO-GAS'!F145</f>
        <v>7307270.1200000001</v>
      </c>
      <c r="G145" s="71">
        <f>'NECO-ELECTRIC'!G145+'NECO-GAS'!G145</f>
        <v>7805111.3000000007</v>
      </c>
      <c r="H145" s="71">
        <f>'NECO-ELECTRIC'!H145+'NECO-GAS'!H145</f>
        <v>8583176.1400000006</v>
      </c>
      <c r="I145" s="71">
        <f>'NECO-ELECTRIC'!I145+'NECO-GAS'!I145</f>
        <v>8226643.4800000004</v>
      </c>
      <c r="J145" s="71">
        <f>'NECO-ELECTRIC'!J145+'NECO-GAS'!J145</f>
        <v>7257609.9800000004</v>
      </c>
      <c r="K145" s="71">
        <f>'NECO-ELECTRIC'!K145+'NECO-GAS'!K145</f>
        <v>8157437.3700000001</v>
      </c>
      <c r="L145" s="71">
        <f>'NECO-ELECTRIC'!L145+'NECO-GAS'!L145</f>
        <v>10768450.26</v>
      </c>
      <c r="M145" s="71">
        <f>'NECO-ELECTRIC'!M145+'NECO-GAS'!M145</f>
        <v>12092383.219999999</v>
      </c>
      <c r="N145" s="72">
        <f>'NECO-ELECTRIC'!N145+'NECO-GAS'!N145</f>
        <v>11579172.379999999</v>
      </c>
      <c r="O145" s="70">
        <f>'NECO-ELECTRIC'!O145+'NECO-GAS'!O145</f>
        <v>10093379.309999999</v>
      </c>
      <c r="P145" s="71">
        <f>'NECO-ELECTRIC'!P145+'NECO-GAS'!P145</f>
        <v>9323718</v>
      </c>
      <c r="Q145" s="71">
        <f>'NECO-ELECTRIC'!Q145+'NECO-GAS'!Q145</f>
        <v>7479134</v>
      </c>
      <c r="R145" s="71">
        <f>'NECO-ELECTRIC'!R145+'NECO-GAS'!R145</f>
        <v>6748559</v>
      </c>
      <c r="S145" s="71">
        <f>'NECO-ELECTRIC'!S145+'NECO-GAS'!S145</f>
        <v>8675588</v>
      </c>
      <c r="T145" s="71">
        <f>'NECO-ELECTRIC'!T145+'NECO-GAS'!T145</f>
        <v>8675588</v>
      </c>
      <c r="U145" s="118"/>
      <c r="V145" s="242">
        <f t="shared" si="118"/>
        <v>-9.0257020467362628E-2</v>
      </c>
      <c r="W145" s="243">
        <f t="shared" si="116"/>
        <v>5.9345664112600532E-2</v>
      </c>
      <c r="X145" s="244">
        <f t="shared" si="116"/>
        <v>3.9056216099192825E-2</v>
      </c>
      <c r="Y145" s="244">
        <f t="shared" si="116"/>
        <v>-7.6459623200572216E-2</v>
      </c>
      <c r="Z145" s="244">
        <f t="shared" si="116"/>
        <v>0.1115264941833692</v>
      </c>
      <c r="AA145" s="209"/>
      <c r="AB145" s="210"/>
      <c r="AC145" s="39">
        <f t="shared" si="117"/>
        <v>-1001379.9100000001</v>
      </c>
      <c r="AD145" s="74">
        <f t="shared" si="117"/>
        <v>522324.53999999911</v>
      </c>
      <c r="AE145" s="75">
        <f t="shared" si="117"/>
        <v>281126.91999999993</v>
      </c>
      <c r="AF145" s="75">
        <f t="shared" si="117"/>
        <v>-558711.12000000011</v>
      </c>
      <c r="AG145" s="75">
        <f t="shared" si="117"/>
        <v>870476.69999999925</v>
      </c>
      <c r="AH145" s="120"/>
      <c r="AI145" s="121"/>
    </row>
    <row r="146" spans="1:35" x14ac:dyDescent="0.25">
      <c r="A146" s="176"/>
      <c r="B146" s="43" t="s">
        <v>33</v>
      </c>
      <c r="C146" s="70">
        <f>'NECO-ELECTRIC'!C146+'NECO-GAS'!C146</f>
        <v>17675455.990000002</v>
      </c>
      <c r="D146" s="71">
        <f>'NECO-ELECTRIC'!D146+'NECO-GAS'!D146</f>
        <v>15192780.75</v>
      </c>
      <c r="E146" s="71">
        <f>'NECO-ELECTRIC'!E146+'NECO-GAS'!E146</f>
        <v>13257196.709999999</v>
      </c>
      <c r="F146" s="71">
        <f>'NECO-ELECTRIC'!F146+'NECO-GAS'!F146</f>
        <v>13136872.51</v>
      </c>
      <c r="G146" s="71">
        <f>'NECO-ELECTRIC'!G146+'NECO-GAS'!G146</f>
        <v>13471835.199999999</v>
      </c>
      <c r="H146" s="71">
        <f>'NECO-ELECTRIC'!H146+'NECO-GAS'!H146</f>
        <v>13852379.75</v>
      </c>
      <c r="I146" s="71">
        <f>'NECO-ELECTRIC'!I146+'NECO-GAS'!I146</f>
        <v>13900015.02</v>
      </c>
      <c r="J146" s="71">
        <f>'NECO-ELECTRIC'!J146+'NECO-GAS'!J146</f>
        <v>12966568.51</v>
      </c>
      <c r="K146" s="71">
        <f>'NECO-ELECTRIC'!K146+'NECO-GAS'!K146</f>
        <v>13302792.559999999</v>
      </c>
      <c r="L146" s="71">
        <f>'NECO-ELECTRIC'!L146+'NECO-GAS'!L146</f>
        <v>16574114.33</v>
      </c>
      <c r="M146" s="71">
        <f>'NECO-ELECTRIC'!M146+'NECO-GAS'!M146</f>
        <v>18290819.77</v>
      </c>
      <c r="N146" s="72">
        <f>'NECO-ELECTRIC'!N146+'NECO-GAS'!N146</f>
        <v>17416776.740000002</v>
      </c>
      <c r="O146" s="70">
        <f>'NECO-ELECTRIC'!O146+'NECO-GAS'!O146</f>
        <v>15413571.169999998</v>
      </c>
      <c r="P146" s="71">
        <f>'NECO-ELECTRIC'!P146+'NECO-GAS'!P146</f>
        <v>15700018</v>
      </c>
      <c r="Q146" s="71">
        <f>'NECO-ELECTRIC'!Q146+'NECO-GAS'!Q146</f>
        <v>13263715</v>
      </c>
      <c r="R146" s="71">
        <f>'NECO-ELECTRIC'!R146+'NECO-GAS'!R146</f>
        <v>12767206</v>
      </c>
      <c r="S146" s="71">
        <f>'NECO-ELECTRIC'!S146+'NECO-GAS'!S146</f>
        <v>14099257</v>
      </c>
      <c r="T146" s="71">
        <f>'NECO-ELECTRIC'!T146+'NECO-GAS'!T146</f>
        <v>14099257</v>
      </c>
      <c r="U146" s="118"/>
      <c r="V146" s="242">
        <f t="shared" si="118"/>
        <v>-0.12796755123486939</v>
      </c>
      <c r="W146" s="243">
        <f t="shared" si="116"/>
        <v>3.3386728759315504E-2</v>
      </c>
      <c r="X146" s="244">
        <f t="shared" si="116"/>
        <v>4.9167936047023999E-4</v>
      </c>
      <c r="Y146" s="244">
        <f t="shared" si="116"/>
        <v>-2.8139613117094928E-2</v>
      </c>
      <c r="Z146" s="244">
        <f t="shared" si="116"/>
        <v>4.6572852969579137E-2</v>
      </c>
      <c r="AA146" s="209"/>
      <c r="AB146" s="210"/>
      <c r="AC146" s="39">
        <f t="shared" si="117"/>
        <v>-2261884.820000004</v>
      </c>
      <c r="AD146" s="74">
        <f t="shared" si="117"/>
        <v>507237.25</v>
      </c>
      <c r="AE146" s="75">
        <f t="shared" si="117"/>
        <v>6518.2900000009686</v>
      </c>
      <c r="AF146" s="75">
        <f t="shared" si="117"/>
        <v>-369666.50999999978</v>
      </c>
      <c r="AG146" s="75">
        <f t="shared" si="117"/>
        <v>627421.80000000075</v>
      </c>
      <c r="AH146" s="120"/>
      <c r="AI146" s="121"/>
    </row>
    <row r="147" spans="1:35" x14ac:dyDescent="0.25">
      <c r="A147" s="176"/>
      <c r="B147" s="43" t="s">
        <v>34</v>
      </c>
      <c r="C147" s="70">
        <f>'NECO-ELECTRIC'!C147+'NECO-GAS'!C147</f>
        <v>17889597.710000001</v>
      </c>
      <c r="D147" s="71">
        <f>'NECO-ELECTRIC'!D147+'NECO-GAS'!D147</f>
        <v>16834628.759999998</v>
      </c>
      <c r="E147" s="71">
        <f>'NECO-ELECTRIC'!E147+'NECO-GAS'!E147</f>
        <v>14095719.32</v>
      </c>
      <c r="F147" s="71">
        <f>'NECO-ELECTRIC'!F147+'NECO-GAS'!F147</f>
        <v>15514908.73</v>
      </c>
      <c r="G147" s="71">
        <f>'NECO-ELECTRIC'!G147+'NECO-GAS'!G147</f>
        <v>15343382.85</v>
      </c>
      <c r="H147" s="71">
        <f>'NECO-ELECTRIC'!H147+'NECO-GAS'!H147</f>
        <v>15490864.880000001</v>
      </c>
      <c r="I147" s="71">
        <f>'NECO-ELECTRIC'!I147+'NECO-GAS'!I147</f>
        <v>16867105.469999999</v>
      </c>
      <c r="J147" s="71">
        <f>'NECO-ELECTRIC'!J147+'NECO-GAS'!J147</f>
        <v>15563733.300000001</v>
      </c>
      <c r="K147" s="71">
        <f>'NECO-ELECTRIC'!K147+'NECO-GAS'!K147</f>
        <v>15916889.5</v>
      </c>
      <c r="L147" s="71">
        <f>'NECO-ELECTRIC'!L147+'NECO-GAS'!L147</f>
        <v>17426699.289999999</v>
      </c>
      <c r="M147" s="71">
        <f>'NECO-ELECTRIC'!M147+'NECO-GAS'!M147</f>
        <v>17869099.219999999</v>
      </c>
      <c r="N147" s="72">
        <f>'NECO-ELECTRIC'!N147+'NECO-GAS'!N147</f>
        <v>17870489.559999999</v>
      </c>
      <c r="O147" s="70">
        <f>'NECO-ELECTRIC'!O147+'NECO-GAS'!O147</f>
        <v>15086659.649999999</v>
      </c>
      <c r="P147" s="71">
        <f>'NECO-ELECTRIC'!P147+'NECO-GAS'!P147</f>
        <v>18557271</v>
      </c>
      <c r="Q147" s="71">
        <f>'NECO-ELECTRIC'!Q147+'NECO-GAS'!Q147</f>
        <v>15659650</v>
      </c>
      <c r="R147" s="71">
        <f>'NECO-ELECTRIC'!R147+'NECO-GAS'!R147</f>
        <v>17127271</v>
      </c>
      <c r="S147" s="71">
        <f>'NECO-ELECTRIC'!S147+'NECO-GAS'!S147</f>
        <v>17275618</v>
      </c>
      <c r="T147" s="71">
        <f>'NECO-ELECTRIC'!T147+'NECO-GAS'!T147</f>
        <v>17275618</v>
      </c>
      <c r="U147" s="118"/>
      <c r="V147" s="242">
        <f t="shared" si="118"/>
        <v>-0.15667977030211275</v>
      </c>
      <c r="W147" s="243">
        <f t="shared" si="116"/>
        <v>0.10232730786990056</v>
      </c>
      <c r="X147" s="244">
        <f t="shared" si="116"/>
        <v>0.11095075352280778</v>
      </c>
      <c r="Y147" s="244">
        <f t="shared" si="116"/>
        <v>0.10392341315436146</v>
      </c>
      <c r="Z147" s="244">
        <f t="shared" si="116"/>
        <v>0.12593279910238311</v>
      </c>
      <c r="AA147" s="209"/>
      <c r="AB147" s="210"/>
      <c r="AC147" s="39">
        <f t="shared" si="117"/>
        <v>-2802938.0600000024</v>
      </c>
      <c r="AD147" s="74">
        <f t="shared" si="117"/>
        <v>1722642.2400000021</v>
      </c>
      <c r="AE147" s="75">
        <f t="shared" si="117"/>
        <v>1563930.6799999997</v>
      </c>
      <c r="AF147" s="75">
        <f t="shared" si="117"/>
        <v>1612362.2699999996</v>
      </c>
      <c r="AG147" s="75">
        <f t="shared" si="117"/>
        <v>1932235.1500000004</v>
      </c>
      <c r="AH147" s="120"/>
      <c r="AI147" s="121"/>
    </row>
    <row r="148" spans="1:35" x14ac:dyDescent="0.25">
      <c r="A148" s="176"/>
      <c r="B148" s="43" t="s">
        <v>35</v>
      </c>
      <c r="C148" s="139">
        <f>SUM(C143:C147)</f>
        <v>108221904.73000002</v>
      </c>
      <c r="D148" s="156">
        <f>SUM(D143:D147)</f>
        <v>86521966.840000004</v>
      </c>
      <c r="E148" s="156">
        <f t="shared" ref="E148:O148" si="119">SUM(E143:E147)</f>
        <v>73099197.840000004</v>
      </c>
      <c r="F148" s="157">
        <f t="shared" si="119"/>
        <v>75082485.86999999</v>
      </c>
      <c r="G148" s="156">
        <f t="shared" si="119"/>
        <v>80648310.61999999</v>
      </c>
      <c r="H148" s="156">
        <f t="shared" si="119"/>
        <v>91299341.260000005</v>
      </c>
      <c r="I148" s="156">
        <f t="shared" si="119"/>
        <v>85628184.170000002</v>
      </c>
      <c r="J148" s="156">
        <f t="shared" si="119"/>
        <v>75462207.070000008</v>
      </c>
      <c r="K148" s="156">
        <f t="shared" si="119"/>
        <v>83890541.11999999</v>
      </c>
      <c r="L148" s="156">
        <f t="shared" si="119"/>
        <v>105615263.05000001</v>
      </c>
      <c r="M148" s="156">
        <f t="shared" si="119"/>
        <v>119506977.27999999</v>
      </c>
      <c r="N148" s="158">
        <f t="shared" si="119"/>
        <v>111810239.44</v>
      </c>
      <c r="O148" s="155">
        <f t="shared" si="119"/>
        <v>96078248.829999983</v>
      </c>
      <c r="P148" s="156">
        <v>688397</v>
      </c>
      <c r="Q148" s="156">
        <v>691952</v>
      </c>
      <c r="R148" s="156">
        <v>659843</v>
      </c>
      <c r="S148" s="156">
        <v>659843</v>
      </c>
      <c r="T148" s="156">
        <v>659843</v>
      </c>
      <c r="U148" s="158"/>
      <c r="V148" s="246">
        <f t="shared" si="118"/>
        <v>-0.11221070198585881</v>
      </c>
      <c r="W148" s="247">
        <f t="shared" si="116"/>
        <v>-0.99204367370343061</v>
      </c>
      <c r="X148" s="248">
        <f t="shared" si="116"/>
        <v>-0.99053406849259074</v>
      </c>
      <c r="Y148" s="248">
        <f t="shared" si="116"/>
        <v>-0.99121175874301137</v>
      </c>
      <c r="Z148" s="248">
        <f t="shared" si="116"/>
        <v>-0.99181826631051129</v>
      </c>
      <c r="AA148" s="256"/>
      <c r="AB148" s="257"/>
      <c r="AC148" s="157">
        <f t="shared" ref="AC148:AE148" si="120">SUM(AC143:AC147)</f>
        <v>-12143655.900000013</v>
      </c>
      <c r="AD148" s="159">
        <f t="shared" si="120"/>
        <v>9219056.160000002</v>
      </c>
      <c r="AE148" s="160">
        <f t="shared" si="120"/>
        <v>12161031.16</v>
      </c>
      <c r="AF148" s="160">
        <f t="shared" ref="AF148:AG148" si="121">SUM(AF143:AF147)</f>
        <v>2131170.1300000018</v>
      </c>
      <c r="AG148" s="160">
        <f t="shared" si="121"/>
        <v>19913694.380000003</v>
      </c>
      <c r="AH148" s="160"/>
      <c r="AI148" s="161"/>
    </row>
    <row r="149" spans="1:35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</row>
    <row r="150" spans="1:35" x14ac:dyDescent="0.25">
      <c r="A150" s="176"/>
      <c r="B150" s="69" t="s">
        <v>30</v>
      </c>
      <c r="C150" s="266"/>
      <c r="D150" s="205">
        <f t="shared" ref="D150:T155" si="122">(C66+C143+D94-D66-D143)/(C66+C143+D94-D143)</f>
        <v>0.62661716595583949</v>
      </c>
      <c r="E150" s="205">
        <f t="shared" si="122"/>
        <v>0.61561294207812478</v>
      </c>
      <c r="F150" s="206">
        <f t="shared" si="122"/>
        <v>0.57442702878793717</v>
      </c>
      <c r="G150" s="205">
        <f t="shared" si="122"/>
        <v>0.61733953597318136</v>
      </c>
      <c r="H150" s="205">
        <f t="shared" si="122"/>
        <v>0.61816882355997449</v>
      </c>
      <c r="I150" s="205">
        <f t="shared" si="122"/>
        <v>0.615656090242654</v>
      </c>
      <c r="J150" s="205">
        <f t="shared" si="122"/>
        <v>0.61785437505537155</v>
      </c>
      <c r="K150" s="205">
        <f t="shared" si="122"/>
        <v>0.52339844026251947</v>
      </c>
      <c r="L150" s="205">
        <f t="shared" si="122"/>
        <v>0.60912824762738516</v>
      </c>
      <c r="M150" s="205">
        <f t="shared" si="122"/>
        <v>0.64225246394782365</v>
      </c>
      <c r="N150" s="207">
        <f t="shared" si="122"/>
        <v>0.56986556101500052</v>
      </c>
      <c r="O150" s="204">
        <f t="shared" si="122"/>
        <v>0.57464729706303919</v>
      </c>
      <c r="P150" s="205">
        <f t="shared" si="122"/>
        <v>0.50544216401178166</v>
      </c>
      <c r="Q150" s="205">
        <f t="shared" si="122"/>
        <v>0.49199476411915227</v>
      </c>
      <c r="R150" s="205">
        <f t="shared" si="122"/>
        <v>0.46122024470135964</v>
      </c>
      <c r="S150" s="205">
        <f t="shared" si="122"/>
        <v>0.48692198586733493</v>
      </c>
      <c r="T150" s="205">
        <f t="shared" si="122"/>
        <v>0</v>
      </c>
      <c r="U150" s="207"/>
      <c r="V150" s="250"/>
      <c r="W150" s="243">
        <f t="shared" ref="W150:Z155" si="123">IF(ISERROR((P150-D150)/D150)=TRUE,0,(P150-D150)/D150)</f>
        <v>-0.19337963995802435</v>
      </c>
      <c r="X150" s="244">
        <f t="shared" si="123"/>
        <v>-0.20080503431535177</v>
      </c>
      <c r="Y150" s="244">
        <f t="shared" si="123"/>
        <v>-0.19707774602014835</v>
      </c>
      <c r="Z150" s="244">
        <f t="shared" si="123"/>
        <v>-0.21125740780598906</v>
      </c>
      <c r="AA150" s="209"/>
      <c r="AB150" s="210"/>
      <c r="AC150" s="264"/>
      <c r="AD150" s="208">
        <f t="shared" ref="AD150:AG155" si="124">P150-D150</f>
        <v>-0.12117500194405784</v>
      </c>
      <c r="AE150" s="208">
        <f t="shared" si="124"/>
        <v>-0.12361817795897251</v>
      </c>
      <c r="AF150" s="208">
        <f t="shared" si="124"/>
        <v>-0.11320678408657753</v>
      </c>
      <c r="AG150" s="208">
        <f t="shared" si="124"/>
        <v>-0.13041755010584644</v>
      </c>
      <c r="AH150" s="209"/>
      <c r="AI150" s="210"/>
    </row>
    <row r="151" spans="1:35" x14ac:dyDescent="0.25">
      <c r="A151" s="176"/>
      <c r="B151" s="69" t="s">
        <v>31</v>
      </c>
      <c r="C151" s="266"/>
      <c r="D151" s="205">
        <f t="shared" si="122"/>
        <v>0.24155399143536727</v>
      </c>
      <c r="E151" s="205">
        <f t="shared" si="122"/>
        <v>0.24794774458217878</v>
      </c>
      <c r="F151" s="206">
        <f t="shared" si="122"/>
        <v>0.24582577905548442</v>
      </c>
      <c r="G151" s="205">
        <f t="shared" si="122"/>
        <v>0.22494347241798501</v>
      </c>
      <c r="H151" s="205">
        <f t="shared" si="122"/>
        <v>0.18479454682850135</v>
      </c>
      <c r="I151" s="205">
        <f t="shared" si="122"/>
        <v>0.1800507690090149</v>
      </c>
      <c r="J151" s="205">
        <f t="shared" si="122"/>
        <v>0.18812135680047248</v>
      </c>
      <c r="K151" s="205">
        <f t="shared" si="122"/>
        <v>0.14340597307398101</v>
      </c>
      <c r="L151" s="205">
        <f t="shared" si="122"/>
        <v>0.18539700768315678</v>
      </c>
      <c r="M151" s="205">
        <f t="shared" si="122"/>
        <v>0.17198034609263643</v>
      </c>
      <c r="N151" s="207">
        <f t="shared" si="122"/>
        <v>0.2590139495666578</v>
      </c>
      <c r="O151" s="204">
        <f t="shared" si="122"/>
        <v>0.17508872931949421</v>
      </c>
      <c r="P151" s="205">
        <f t="shared" si="122"/>
        <v>0.15216632209682829</v>
      </c>
      <c r="Q151" s="205">
        <f t="shared" si="122"/>
        <v>0.16429707561765208</v>
      </c>
      <c r="R151" s="205">
        <f t="shared" si="122"/>
        <v>0.14433450447134694</v>
      </c>
      <c r="S151" s="205">
        <f t="shared" si="122"/>
        <v>0.11306126692675945</v>
      </c>
      <c r="T151" s="205">
        <f t="shared" si="122"/>
        <v>0</v>
      </c>
      <c r="U151" s="207"/>
      <c r="V151" s="250"/>
      <c r="W151" s="243">
        <f t="shared" si="123"/>
        <v>-0.37005254521930137</v>
      </c>
      <c r="X151" s="244">
        <f t="shared" si="123"/>
        <v>-0.33737217132379221</v>
      </c>
      <c r="Y151" s="244">
        <f t="shared" si="123"/>
        <v>-0.41285854955525336</v>
      </c>
      <c r="Z151" s="244">
        <f t="shared" si="123"/>
        <v>-0.49737920504458338</v>
      </c>
      <c r="AA151" s="209"/>
      <c r="AB151" s="210"/>
      <c r="AC151" s="264"/>
      <c r="AD151" s="208">
        <f t="shared" si="124"/>
        <v>-8.9387669338538978E-2</v>
      </c>
      <c r="AE151" s="208">
        <f t="shared" si="124"/>
        <v>-8.3650668964526692E-2</v>
      </c>
      <c r="AF151" s="208">
        <f t="shared" si="124"/>
        <v>-0.10149127458413748</v>
      </c>
      <c r="AG151" s="208">
        <f t="shared" si="124"/>
        <v>-0.11188220549122556</v>
      </c>
      <c r="AH151" s="209"/>
      <c r="AI151" s="210"/>
    </row>
    <row r="152" spans="1:35" x14ac:dyDescent="0.25">
      <c r="A152" s="176"/>
      <c r="B152" s="69" t="s">
        <v>32</v>
      </c>
      <c r="C152" s="266"/>
      <c r="D152" s="205">
        <f t="shared" si="122"/>
        <v>0.76505075958174906</v>
      </c>
      <c r="E152" s="205">
        <f t="shared" si="122"/>
        <v>0.7633690641912878</v>
      </c>
      <c r="F152" s="206">
        <f t="shared" si="122"/>
        <v>0.76377300448518648</v>
      </c>
      <c r="G152" s="205">
        <f t="shared" si="122"/>
        <v>0.76133295718335814</v>
      </c>
      <c r="H152" s="205">
        <f t="shared" si="122"/>
        <v>0.77957457007135078</v>
      </c>
      <c r="I152" s="205">
        <f t="shared" si="122"/>
        <v>0.75210912097842397</v>
      </c>
      <c r="J152" s="205">
        <f t="shared" si="122"/>
        <v>0.7741828807535166</v>
      </c>
      <c r="K152" s="205">
        <f t="shared" si="122"/>
        <v>0.72505095706031819</v>
      </c>
      <c r="L152" s="205">
        <f t="shared" si="122"/>
        <v>0.76616273303707971</v>
      </c>
      <c r="M152" s="205">
        <f t="shared" si="122"/>
        <v>0.78465062282997999</v>
      </c>
      <c r="N152" s="207">
        <f t="shared" si="122"/>
        <v>0.75813799041162944</v>
      </c>
      <c r="O152" s="204">
        <f t="shared" si="122"/>
        <v>0.71186822786801918</v>
      </c>
      <c r="P152" s="205">
        <f t="shared" si="122"/>
        <v>0.58066998467147657</v>
      </c>
      <c r="Q152" s="205">
        <f t="shared" si="122"/>
        <v>0.62861488560647238</v>
      </c>
      <c r="R152" s="205">
        <f t="shared" si="122"/>
        <v>0.59168894049154808</v>
      </c>
      <c r="S152" s="205">
        <f t="shared" si="122"/>
        <v>0.60722326442306152</v>
      </c>
      <c r="T152" s="205">
        <f t="shared" si="122"/>
        <v>0</v>
      </c>
      <c r="U152" s="207"/>
      <c r="V152" s="250"/>
      <c r="W152" s="243">
        <f t="shared" si="123"/>
        <v>-0.24100462956349838</v>
      </c>
      <c r="X152" s="244">
        <f t="shared" si="123"/>
        <v>-0.17652559542424454</v>
      </c>
      <c r="Y152" s="244">
        <f t="shared" si="123"/>
        <v>-0.22530786370176822</v>
      </c>
      <c r="Z152" s="244">
        <f t="shared" si="123"/>
        <v>-0.20242088734795322</v>
      </c>
      <c r="AA152" s="209"/>
      <c r="AB152" s="210"/>
      <c r="AC152" s="264"/>
      <c r="AD152" s="208">
        <f t="shared" si="124"/>
        <v>-0.18438077491027249</v>
      </c>
      <c r="AE152" s="208">
        <f t="shared" si="124"/>
        <v>-0.13475417858481542</v>
      </c>
      <c r="AF152" s="208">
        <f t="shared" si="124"/>
        <v>-0.1720840639936384</v>
      </c>
      <c r="AG152" s="208">
        <f t="shared" si="124"/>
        <v>-0.15410969276029662</v>
      </c>
      <c r="AH152" s="209"/>
      <c r="AI152" s="210"/>
    </row>
    <row r="153" spans="1:35" x14ac:dyDescent="0.25">
      <c r="A153" s="176"/>
      <c r="B153" s="69" t="s">
        <v>33</v>
      </c>
      <c r="C153" s="266"/>
      <c r="D153" s="205">
        <f t="shared" si="122"/>
        <v>0.83929657531411173</v>
      </c>
      <c r="E153" s="205">
        <f t="shared" si="122"/>
        <v>0.85675917932868551</v>
      </c>
      <c r="F153" s="206">
        <f t="shared" si="122"/>
        <v>0.86061974021104048</v>
      </c>
      <c r="G153" s="205">
        <f t="shared" si="122"/>
        <v>0.86313666251141019</v>
      </c>
      <c r="H153" s="205">
        <f t="shared" si="122"/>
        <v>0.86542930045062272</v>
      </c>
      <c r="I153" s="205">
        <f t="shared" si="122"/>
        <v>0.84543238656083841</v>
      </c>
      <c r="J153" s="205">
        <f t="shared" si="122"/>
        <v>0.86315977243803488</v>
      </c>
      <c r="K153" s="205">
        <f t="shared" si="122"/>
        <v>0.80109350576903315</v>
      </c>
      <c r="L153" s="205">
        <f t="shared" si="122"/>
        <v>0.82740108235665155</v>
      </c>
      <c r="M153" s="205">
        <f t="shared" si="122"/>
        <v>0.8683777969988824</v>
      </c>
      <c r="N153" s="207">
        <f t="shared" si="122"/>
        <v>0.84581938319294891</v>
      </c>
      <c r="O153" s="204">
        <f t="shared" si="122"/>
        <v>0.81520768903802598</v>
      </c>
      <c r="P153" s="205">
        <f t="shared" si="122"/>
        <v>0.67696101677180487</v>
      </c>
      <c r="Q153" s="205">
        <f t="shared" si="122"/>
        <v>0.75651720623796914</v>
      </c>
      <c r="R153" s="205">
        <f t="shared" si="122"/>
        <v>0.73449864969231649</v>
      </c>
      <c r="S153" s="205">
        <f t="shared" si="122"/>
        <v>0.76055253231344111</v>
      </c>
      <c r="T153" s="205">
        <f t="shared" si="122"/>
        <v>0</v>
      </c>
      <c r="U153" s="207"/>
      <c r="V153" s="250"/>
      <c r="W153" s="243">
        <f t="shared" si="123"/>
        <v>-0.1934185880379076</v>
      </c>
      <c r="X153" s="244">
        <f t="shared" si="123"/>
        <v>-0.11700134122783611</v>
      </c>
      <c r="Y153" s="244">
        <f t="shared" si="123"/>
        <v>-0.14654682506794078</v>
      </c>
      <c r="Z153" s="244">
        <f t="shared" si="123"/>
        <v>-0.11885039143104754</v>
      </c>
      <c r="AA153" s="209"/>
      <c r="AB153" s="210"/>
      <c r="AC153" s="264"/>
      <c r="AD153" s="208">
        <f t="shared" si="124"/>
        <v>-0.16233555854230686</v>
      </c>
      <c r="AE153" s="208">
        <f t="shared" si="124"/>
        <v>-0.10024197309071636</v>
      </c>
      <c r="AF153" s="208">
        <f t="shared" si="124"/>
        <v>-0.126121090518724</v>
      </c>
      <c r="AG153" s="208">
        <f t="shared" si="124"/>
        <v>-0.10258413019796908</v>
      </c>
      <c r="AH153" s="209"/>
      <c r="AI153" s="210"/>
    </row>
    <row r="154" spans="1:35" x14ac:dyDescent="0.25">
      <c r="A154" s="176"/>
      <c r="B154" s="69" t="s">
        <v>34</v>
      </c>
      <c r="C154" s="266"/>
      <c r="D154" s="205">
        <f t="shared" si="122"/>
        <v>0.88263380116626444</v>
      </c>
      <c r="E154" s="205">
        <f t="shared" si="122"/>
        <v>0.9059643220338166</v>
      </c>
      <c r="F154" s="206">
        <f t="shared" si="122"/>
        <v>0.91249940672804042</v>
      </c>
      <c r="G154" s="205">
        <f t="shared" si="122"/>
        <v>0.89817141078009777</v>
      </c>
      <c r="H154" s="205">
        <f t="shared" si="122"/>
        <v>0.93152166046152052</v>
      </c>
      <c r="I154" s="205">
        <f t="shared" si="122"/>
        <v>0.87078377268124696</v>
      </c>
      <c r="J154" s="205">
        <f t="shared" si="122"/>
        <v>0.94127732615944182</v>
      </c>
      <c r="K154" s="205">
        <f t="shared" si="122"/>
        <v>0.88988093430015536</v>
      </c>
      <c r="L154" s="205">
        <f t="shared" si="122"/>
        <v>0.875329375826008</v>
      </c>
      <c r="M154" s="205">
        <f t="shared" si="122"/>
        <v>0.88515189349907486</v>
      </c>
      <c r="N154" s="207">
        <f t="shared" si="122"/>
        <v>0.89945127549690784</v>
      </c>
      <c r="O154" s="204">
        <f t="shared" si="122"/>
        <v>0.85058094329907674</v>
      </c>
      <c r="P154" s="205">
        <f t="shared" si="122"/>
        <v>0.811020527069228</v>
      </c>
      <c r="Q154" s="205">
        <f t="shared" si="122"/>
        <v>0.87275683892376132</v>
      </c>
      <c r="R154" s="205">
        <f t="shared" si="122"/>
        <v>0.86300954087632797</v>
      </c>
      <c r="S154" s="205">
        <f t="shared" si="122"/>
        <v>0.80427611139855859</v>
      </c>
      <c r="T154" s="205">
        <f t="shared" si="122"/>
        <v>0</v>
      </c>
      <c r="U154" s="207"/>
      <c r="V154" s="250"/>
      <c r="W154" s="243">
        <f t="shared" si="123"/>
        <v>-8.1135884443141126E-2</v>
      </c>
      <c r="X154" s="244">
        <f t="shared" si="123"/>
        <v>-3.6654294548274451E-2</v>
      </c>
      <c r="Y154" s="244">
        <f t="shared" si="123"/>
        <v>-5.4235504688346946E-2</v>
      </c>
      <c r="Z154" s="244">
        <f t="shared" si="123"/>
        <v>-0.10454051226144835</v>
      </c>
      <c r="AA154" s="209"/>
      <c r="AB154" s="210"/>
      <c r="AC154" s="264"/>
      <c r="AD154" s="208">
        <f t="shared" si="124"/>
        <v>-7.1613274097036439E-2</v>
      </c>
      <c r="AE154" s="208">
        <f t="shared" si="124"/>
        <v>-3.320748311005528E-2</v>
      </c>
      <c r="AF154" s="208">
        <f t="shared" si="124"/>
        <v>-4.9489865851712445E-2</v>
      </c>
      <c r="AG154" s="208">
        <f t="shared" si="124"/>
        <v>-9.3895299381539177E-2</v>
      </c>
      <c r="AH154" s="209"/>
      <c r="AI154" s="210"/>
    </row>
    <row r="155" spans="1:35" ht="15.75" thickBot="1" x14ac:dyDescent="0.3">
      <c r="A155" s="176"/>
      <c r="B155" s="77" t="s">
        <v>35</v>
      </c>
      <c r="C155" s="267"/>
      <c r="D155" s="213">
        <f t="shared" si="122"/>
        <v>0.65848321244047647</v>
      </c>
      <c r="E155" s="213">
        <f t="shared" si="122"/>
        <v>0.6604888453559149</v>
      </c>
      <c r="F155" s="214">
        <f t="shared" si="122"/>
        <v>0.63219296236192701</v>
      </c>
      <c r="G155" s="213">
        <f t="shared" si="122"/>
        <v>0.66220486856301786</v>
      </c>
      <c r="H155" s="213">
        <f t="shared" si="122"/>
        <v>0.66480878563136825</v>
      </c>
      <c r="I155" s="213">
        <f t="shared" si="122"/>
        <v>0.64341135031137409</v>
      </c>
      <c r="J155" s="213">
        <f t="shared" si="122"/>
        <v>0.66624546403879958</v>
      </c>
      <c r="K155" s="213">
        <f t="shared" si="122"/>
        <v>0.57629131681050949</v>
      </c>
      <c r="L155" s="213">
        <f t="shared" si="122"/>
        <v>0.63623913170655577</v>
      </c>
      <c r="M155" s="213">
        <f t="shared" si="122"/>
        <v>0.66918368623872737</v>
      </c>
      <c r="N155" s="215">
        <f t="shared" si="122"/>
        <v>0.62490944399519943</v>
      </c>
      <c r="O155" s="212">
        <f t="shared" si="122"/>
        <v>0.60842927730362717</v>
      </c>
      <c r="P155" s="213">
        <f t="shared" si="122"/>
        <v>0.66488802039448658</v>
      </c>
      <c r="Q155" s="213">
        <f t="shared" si="122"/>
        <v>0.52915759428865283</v>
      </c>
      <c r="R155" s="213">
        <f t="shared" si="122"/>
        <v>0.50254976744910773</v>
      </c>
      <c r="S155" s="213">
        <f t="shared" si="122"/>
        <v>0.57112493474248538</v>
      </c>
      <c r="T155" s="213">
        <f t="shared" si="122"/>
        <v>0</v>
      </c>
      <c r="U155" s="215"/>
      <c r="V155" s="267"/>
      <c r="W155" s="216">
        <f t="shared" si="123"/>
        <v>9.7266078056455658E-3</v>
      </c>
      <c r="X155" s="217">
        <f t="shared" si="123"/>
        <v>-0.19883946866126428</v>
      </c>
      <c r="Y155" s="217">
        <f t="shared" si="123"/>
        <v>-0.20506902580576222</v>
      </c>
      <c r="Z155" s="217">
        <f t="shared" si="123"/>
        <v>-0.13754041708901296</v>
      </c>
      <c r="AA155" s="217"/>
      <c r="AB155" s="218"/>
      <c r="AC155" s="265"/>
      <c r="AD155" s="216">
        <f t="shared" si="124"/>
        <v>6.4048079540101055E-3</v>
      </c>
      <c r="AE155" s="217">
        <f t="shared" si="124"/>
        <v>-0.13133125106726207</v>
      </c>
      <c r="AF155" s="217">
        <f t="shared" si="124"/>
        <v>-0.12964319491281928</v>
      </c>
      <c r="AG155" s="217">
        <f t="shared" si="124"/>
        <v>-9.1079933820532477E-2</v>
      </c>
      <c r="AH155" s="217"/>
      <c r="AI155" s="218"/>
    </row>
    <row r="156" spans="1:35" x14ac:dyDescent="0.25">
      <c r="A156" s="176"/>
    </row>
    <row r="157" spans="1:35" x14ac:dyDescent="0.25">
      <c r="B157" s="1" t="s">
        <v>22</v>
      </c>
    </row>
    <row r="158" spans="1:35" x14ac:dyDescent="0.25">
      <c r="B158" s="33" t="s">
        <v>190</v>
      </c>
    </row>
    <row r="159" spans="1:35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4:I4"/>
    <mergeCell ref="C3:I3"/>
    <mergeCell ref="C2:I2"/>
  </mergeCells>
  <pageMargins left="0.25" right="0.25" top="0.25" bottom="0.25" header="0.3" footer="0"/>
  <pageSetup paperSize="3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6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73" t="s">
        <v>578</v>
      </c>
      <c r="C3" s="286" t="s">
        <v>580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73" t="s">
        <v>0</v>
      </c>
      <c r="C4" s="285">
        <f>'NECO-COMBINED'!C4:I4</f>
        <v>44044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416</v>
      </c>
    </row>
    <row r="7" spans="1:36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v>44044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  <c r="AJ8" s="37">
        <v>44044</v>
      </c>
    </row>
    <row r="9" spans="1:36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  <c r="AJ9" s="64"/>
    </row>
    <row r="10" spans="1:36" s="68" customFormat="1" x14ac:dyDescent="0.25">
      <c r="A10" s="176"/>
      <c r="B10" s="69" t="s">
        <v>30</v>
      </c>
      <c r="C10" s="70">
        <v>402439</v>
      </c>
      <c r="D10" s="71">
        <v>402660</v>
      </c>
      <c r="E10" s="71">
        <v>402309</v>
      </c>
      <c r="F10" s="71">
        <v>402127</v>
      </c>
      <c r="G10" s="71">
        <v>402402</v>
      </c>
      <c r="H10" s="71">
        <v>402537</v>
      </c>
      <c r="I10" s="71">
        <v>402999</v>
      </c>
      <c r="J10" s="71">
        <v>403444</v>
      </c>
      <c r="K10" s="71">
        <v>404678</v>
      </c>
      <c r="L10" s="71">
        <v>406006</v>
      </c>
      <c r="M10" s="71">
        <v>405968</v>
      </c>
      <c r="N10" s="72">
        <v>406644</v>
      </c>
      <c r="O10" s="70">
        <v>407456</v>
      </c>
      <c r="P10" s="71">
        <v>408445</v>
      </c>
      <c r="Q10" s="71">
        <v>408144</v>
      </c>
      <c r="R10" s="71">
        <v>408367</v>
      </c>
      <c r="S10" s="71">
        <v>408072</v>
      </c>
      <c r="T10" s="71">
        <v>408072</v>
      </c>
      <c r="U10" s="72"/>
      <c r="V10" s="211">
        <f t="shared" ref="V10:V15" si="0">IF(ISERROR((O10-C10)/C10)=TRUE,0,(O10-C10)/C10)</f>
        <v>1.246648560402943E-2</v>
      </c>
      <c r="W10" s="211">
        <f t="shared" ref="W10:W15" si="1">IF(ISERROR((P10-D10)/D10)=TRUE,0,(P10-D10)/D10)</f>
        <v>1.4366959717876123E-2</v>
      </c>
      <c r="X10" s="211">
        <f t="shared" ref="X10:Z15" si="2">IF(ISERROR((Q10-E10)/E10)=TRUE,0,(Q10-E10)/E10)</f>
        <v>1.4503776947570152E-2</v>
      </c>
      <c r="Y10" s="211">
        <f t="shared" si="2"/>
        <v>1.5517485769421102E-2</v>
      </c>
      <c r="Z10" s="211">
        <f t="shared" si="2"/>
        <v>1.4090387224715582E-2</v>
      </c>
      <c r="AA10" s="236"/>
      <c r="AB10" s="237"/>
      <c r="AC10" s="73">
        <f>O10-C10</f>
        <v>5017</v>
      </c>
      <c r="AD10" s="74">
        <f t="shared" ref="AD10:AG14" si="3">P10-D10</f>
        <v>5785</v>
      </c>
      <c r="AE10" s="75">
        <f t="shared" si="3"/>
        <v>5835</v>
      </c>
      <c r="AF10" s="75">
        <f t="shared" si="3"/>
        <v>6240</v>
      </c>
      <c r="AG10" s="75">
        <f t="shared" si="3"/>
        <v>5670</v>
      </c>
      <c r="AH10" s="75"/>
      <c r="AI10" s="76"/>
      <c r="AJ10" s="73">
        <f>IF(ISERROR(GETPIVOTDATA("VALUE",'CSS WK pvt'!$J$2,"DT_FILE",AJ$8,"COMMODITY",AJ$6,"TRIM_CAT",TRIM(B10),"TRIM_LINE",A9))=TRUE,0,GETPIVOTDATA("VALUE",'CSS WK pvt'!$J$2,"DT_FILE",AJ$8,"COMMODITY",AJ$6,"TRIM_CAT",TRIM(B10),"TRIM_LINE",A9))</f>
        <v>408072</v>
      </c>
    </row>
    <row r="11" spans="1:36" s="68" customFormat="1" x14ac:dyDescent="0.25">
      <c r="A11" s="176"/>
      <c r="B11" s="69" t="s">
        <v>31</v>
      </c>
      <c r="C11" s="70">
        <v>33730</v>
      </c>
      <c r="D11" s="71">
        <v>33723</v>
      </c>
      <c r="E11" s="71">
        <v>33714</v>
      </c>
      <c r="F11" s="71">
        <v>33684</v>
      </c>
      <c r="G11" s="71">
        <v>33697</v>
      </c>
      <c r="H11" s="71">
        <v>33700</v>
      </c>
      <c r="I11" s="71">
        <v>33713</v>
      </c>
      <c r="J11" s="71">
        <v>33759</v>
      </c>
      <c r="K11" s="71">
        <v>33874</v>
      </c>
      <c r="L11" s="71">
        <v>33949</v>
      </c>
      <c r="M11" s="71">
        <v>33948</v>
      </c>
      <c r="N11" s="72">
        <v>33981</v>
      </c>
      <c r="O11" s="70">
        <v>33994</v>
      </c>
      <c r="P11" s="71">
        <v>33998</v>
      </c>
      <c r="Q11" s="71">
        <v>34243</v>
      </c>
      <c r="R11" s="71">
        <v>34191</v>
      </c>
      <c r="S11" s="71">
        <v>34453</v>
      </c>
      <c r="T11" s="71">
        <v>34453</v>
      </c>
      <c r="U11" s="72"/>
      <c r="V11" s="211">
        <f t="shared" si="0"/>
        <v>7.8268603616958206E-3</v>
      </c>
      <c r="W11" s="211">
        <f t="shared" si="1"/>
        <v>8.1546718856566735E-3</v>
      </c>
      <c r="X11" s="211">
        <f t="shared" si="2"/>
        <v>1.5690810939075754E-2</v>
      </c>
      <c r="Y11" s="211">
        <f t="shared" si="2"/>
        <v>1.5051656572853581E-2</v>
      </c>
      <c r="Z11" s="211">
        <f t="shared" si="2"/>
        <v>2.2435231622993143E-2</v>
      </c>
      <c r="AA11" s="236"/>
      <c r="AB11" s="237"/>
      <c r="AC11" s="73">
        <f t="shared" ref="AC11:AC14" si="4">O11-C11</f>
        <v>264</v>
      </c>
      <c r="AD11" s="74">
        <f t="shared" si="3"/>
        <v>275</v>
      </c>
      <c r="AE11" s="75">
        <f t="shared" si="3"/>
        <v>529</v>
      </c>
      <c r="AF11" s="75">
        <f t="shared" si="3"/>
        <v>507</v>
      </c>
      <c r="AG11" s="75">
        <f t="shared" si="3"/>
        <v>756</v>
      </c>
      <c r="AH11" s="75"/>
      <c r="AI11" s="76"/>
      <c r="AJ11" s="73">
        <f>IF(ISERROR(GETPIVOTDATA("VALUE",'CSS WK pvt'!$J$2,"DT_FILE",AJ$8,"COMMODITY",AJ$6,"TRIM_CAT",TRIM(B11),"TRIM_LINE",A9))=TRUE,0,GETPIVOTDATA("VALUE",'CSS WK pvt'!$J$2,"DT_FILE",AJ$8,"COMMODITY",AJ$6,"TRIM_CAT",TRIM(B11),"TRIM_LINE",A9))</f>
        <v>34453</v>
      </c>
    </row>
    <row r="12" spans="1:36" s="68" customFormat="1" x14ac:dyDescent="0.25">
      <c r="A12" s="176"/>
      <c r="B12" s="69" t="s">
        <v>32</v>
      </c>
      <c r="C12" s="70">
        <v>50972</v>
      </c>
      <c r="D12" s="71">
        <v>51024</v>
      </c>
      <c r="E12" s="71">
        <v>51082</v>
      </c>
      <c r="F12" s="71">
        <v>51217</v>
      </c>
      <c r="G12" s="71">
        <v>51283</v>
      </c>
      <c r="H12" s="71">
        <v>51370</v>
      </c>
      <c r="I12" s="71">
        <v>51491</v>
      </c>
      <c r="J12" s="71">
        <v>51581</v>
      </c>
      <c r="K12" s="71">
        <v>51829</v>
      </c>
      <c r="L12" s="71">
        <v>52070</v>
      </c>
      <c r="M12" s="71">
        <v>52138</v>
      </c>
      <c r="N12" s="72">
        <v>52326</v>
      </c>
      <c r="O12" s="70">
        <v>52454</v>
      </c>
      <c r="P12" s="71">
        <v>52639</v>
      </c>
      <c r="Q12" s="71">
        <v>52655</v>
      </c>
      <c r="R12" s="71">
        <v>52675</v>
      </c>
      <c r="S12" s="71">
        <v>52739</v>
      </c>
      <c r="T12" s="71">
        <v>52739</v>
      </c>
      <c r="U12" s="72"/>
      <c r="V12" s="211">
        <f t="shared" si="0"/>
        <v>2.9074786157105861E-2</v>
      </c>
      <c r="W12" s="211">
        <f t="shared" si="1"/>
        <v>3.1651771715271247E-2</v>
      </c>
      <c r="X12" s="211">
        <f t="shared" si="2"/>
        <v>3.0793625934771543E-2</v>
      </c>
      <c r="Y12" s="211">
        <f t="shared" si="2"/>
        <v>2.8467110529706935E-2</v>
      </c>
      <c r="Z12" s="211">
        <f t="shared" si="2"/>
        <v>2.8391474757716983E-2</v>
      </c>
      <c r="AA12" s="236"/>
      <c r="AB12" s="237"/>
      <c r="AC12" s="73">
        <f t="shared" si="4"/>
        <v>1482</v>
      </c>
      <c r="AD12" s="74">
        <f t="shared" si="3"/>
        <v>1615</v>
      </c>
      <c r="AE12" s="75">
        <f t="shared" si="3"/>
        <v>1573</v>
      </c>
      <c r="AF12" s="75">
        <f t="shared" si="3"/>
        <v>1458</v>
      </c>
      <c r="AG12" s="75">
        <f t="shared" si="3"/>
        <v>1456</v>
      </c>
      <c r="AH12" s="75"/>
      <c r="AI12" s="76"/>
      <c r="AJ12" s="73">
        <f>IF(ISERROR(GETPIVOTDATA("VALUE",'CSS WK pvt'!$J$2,"DT_FILE",AJ$8,"COMMODITY",AJ$6,"TRIM_CAT",TRIM(B12),"TRIM_LINE",A9))=TRUE,0,GETPIVOTDATA("VALUE",'CSS WK pvt'!$J$2,"DT_FILE",AJ$8,"COMMODITY",AJ$6,"TRIM_CAT",TRIM(B12),"TRIM_LINE",A9))</f>
        <v>52739</v>
      </c>
    </row>
    <row r="13" spans="1:36" s="68" customFormat="1" x14ac:dyDescent="0.25">
      <c r="A13" s="176"/>
      <c r="B13" s="69" t="s">
        <v>33</v>
      </c>
      <c r="C13" s="70">
        <v>8072</v>
      </c>
      <c r="D13" s="71">
        <v>8078</v>
      </c>
      <c r="E13" s="71">
        <v>8081</v>
      </c>
      <c r="F13" s="71">
        <v>8094</v>
      </c>
      <c r="G13" s="71">
        <v>8108</v>
      </c>
      <c r="H13" s="71">
        <v>8110</v>
      </c>
      <c r="I13" s="71">
        <v>8121</v>
      </c>
      <c r="J13" s="71">
        <v>8126</v>
      </c>
      <c r="K13" s="71">
        <v>8143</v>
      </c>
      <c r="L13" s="71">
        <v>8162</v>
      </c>
      <c r="M13" s="71">
        <v>8165</v>
      </c>
      <c r="N13" s="72">
        <v>8185</v>
      </c>
      <c r="O13" s="70">
        <v>8195</v>
      </c>
      <c r="P13" s="71">
        <v>8201</v>
      </c>
      <c r="Q13" s="71">
        <v>8199</v>
      </c>
      <c r="R13" s="71">
        <v>8185</v>
      </c>
      <c r="S13" s="71">
        <v>8189</v>
      </c>
      <c r="T13" s="71">
        <v>8189</v>
      </c>
      <c r="U13" s="72"/>
      <c r="V13" s="211">
        <f t="shared" si="0"/>
        <v>1.5237859266600595E-2</v>
      </c>
      <c r="W13" s="211">
        <f t="shared" si="1"/>
        <v>1.5226541223075018E-2</v>
      </c>
      <c r="X13" s="211">
        <f t="shared" si="2"/>
        <v>1.4602153198861528E-2</v>
      </c>
      <c r="Y13" s="211">
        <f t="shared" si="2"/>
        <v>1.124289597232518E-2</v>
      </c>
      <c r="Z13" s="211">
        <f t="shared" si="2"/>
        <v>9.990133201776023E-3</v>
      </c>
      <c r="AA13" s="236"/>
      <c r="AB13" s="237"/>
      <c r="AC13" s="73">
        <f t="shared" si="4"/>
        <v>123</v>
      </c>
      <c r="AD13" s="74">
        <f t="shared" si="3"/>
        <v>123</v>
      </c>
      <c r="AE13" s="75">
        <f t="shared" si="3"/>
        <v>118</v>
      </c>
      <c r="AF13" s="75">
        <f t="shared" si="3"/>
        <v>91</v>
      </c>
      <c r="AG13" s="75">
        <f t="shared" si="3"/>
        <v>81</v>
      </c>
      <c r="AH13" s="75"/>
      <c r="AI13" s="76"/>
      <c r="AJ13" s="73">
        <f>IF(ISERROR(GETPIVOTDATA("VALUE",'CSS WK pvt'!$J$2,"DT_FILE",AJ$8,"COMMODITY",AJ$6,"TRIM_CAT",TRIM(B13),"TRIM_LINE",A9))=TRUE,0,GETPIVOTDATA("VALUE",'CSS WK pvt'!$J$2,"DT_FILE",AJ$8,"COMMODITY",AJ$6,"TRIM_CAT",TRIM(B13),"TRIM_LINE",A9))</f>
        <v>8189</v>
      </c>
    </row>
    <row r="14" spans="1:36" s="68" customFormat="1" x14ac:dyDescent="0.25">
      <c r="A14" s="176"/>
      <c r="B14" s="69" t="s">
        <v>34</v>
      </c>
      <c r="C14" s="70">
        <v>1042</v>
      </c>
      <c r="D14" s="71">
        <v>1043</v>
      </c>
      <c r="E14" s="71">
        <v>1044</v>
      </c>
      <c r="F14" s="71">
        <v>1045</v>
      </c>
      <c r="G14" s="71">
        <v>1045</v>
      </c>
      <c r="H14" s="71">
        <v>1047</v>
      </c>
      <c r="I14" s="71">
        <v>1049</v>
      </c>
      <c r="J14" s="71">
        <v>1049</v>
      </c>
      <c r="K14" s="71">
        <v>1050</v>
      </c>
      <c r="L14" s="71">
        <v>1052</v>
      </c>
      <c r="M14" s="71">
        <v>1052</v>
      </c>
      <c r="N14" s="72">
        <v>1053</v>
      </c>
      <c r="O14" s="70">
        <v>1054</v>
      </c>
      <c r="P14" s="71">
        <v>1056</v>
      </c>
      <c r="Q14" s="71">
        <v>1055</v>
      </c>
      <c r="R14" s="71">
        <v>1055</v>
      </c>
      <c r="S14" s="71">
        <v>1052</v>
      </c>
      <c r="T14" s="71">
        <v>1052</v>
      </c>
      <c r="U14" s="72"/>
      <c r="V14" s="211">
        <f t="shared" si="0"/>
        <v>1.1516314779270634E-2</v>
      </c>
      <c r="W14" s="211">
        <f t="shared" si="1"/>
        <v>1.2464046021093002E-2</v>
      </c>
      <c r="X14" s="211">
        <f t="shared" si="2"/>
        <v>1.0536398467432951E-2</v>
      </c>
      <c r="Y14" s="211">
        <f t="shared" si="2"/>
        <v>9.5693779904306216E-3</v>
      </c>
      <c r="Z14" s="211">
        <f t="shared" si="2"/>
        <v>6.6985645933014355E-3</v>
      </c>
      <c r="AA14" s="236"/>
      <c r="AB14" s="237"/>
      <c r="AC14" s="73">
        <f t="shared" si="4"/>
        <v>12</v>
      </c>
      <c r="AD14" s="74">
        <f t="shared" si="3"/>
        <v>13</v>
      </c>
      <c r="AE14" s="75">
        <f t="shared" si="3"/>
        <v>11</v>
      </c>
      <c r="AF14" s="75">
        <f t="shared" si="3"/>
        <v>10</v>
      </c>
      <c r="AG14" s="75">
        <f t="shared" si="3"/>
        <v>7</v>
      </c>
      <c r="AH14" s="75"/>
      <c r="AI14" s="76"/>
      <c r="AJ14" s="73">
        <f>IF(ISERROR(GETPIVOTDATA("VALUE",'CSS WK pvt'!$J$2,"DT_FILE",AJ$8,"COMMODITY",AJ$6,"TRIM_CAT",TRIM(B14),"TRIM_LINE",A9))=TRUE,0,GETPIVOTDATA("VALUE",'CSS WK pvt'!$J$2,"DT_FILE",AJ$8,"COMMODITY",AJ$6,"TRIM_CAT",TRIM(B14),"TRIM_LINE",A9))</f>
        <v>1052</v>
      </c>
    </row>
    <row r="15" spans="1:36" s="85" customFormat="1" ht="15.75" thickBot="1" x14ac:dyDescent="0.3">
      <c r="A15" s="177"/>
      <c r="B15" s="77" t="s">
        <v>35</v>
      </c>
      <c r="C15" s="78">
        <f>SUM(C10:C14)</f>
        <v>496255</v>
      </c>
      <c r="D15" s="79">
        <f t="shared" ref="D15:AJ15" si="5">SUM(D10:D14)</f>
        <v>496528</v>
      </c>
      <c r="E15" s="79">
        <f t="shared" si="5"/>
        <v>496230</v>
      </c>
      <c r="F15" s="79">
        <f t="shared" si="5"/>
        <v>496167</v>
      </c>
      <c r="G15" s="79">
        <f t="shared" si="5"/>
        <v>496535</v>
      </c>
      <c r="H15" s="79">
        <f t="shared" si="5"/>
        <v>496764</v>
      </c>
      <c r="I15" s="79">
        <f t="shared" si="5"/>
        <v>497373</v>
      </c>
      <c r="J15" s="79">
        <f t="shared" si="5"/>
        <v>497959</v>
      </c>
      <c r="K15" s="79">
        <f t="shared" si="5"/>
        <v>499574</v>
      </c>
      <c r="L15" s="79">
        <f t="shared" si="5"/>
        <v>501239</v>
      </c>
      <c r="M15" s="79">
        <f t="shared" si="5"/>
        <v>501271</v>
      </c>
      <c r="N15" s="80">
        <f t="shared" si="5"/>
        <v>502189</v>
      </c>
      <c r="O15" s="78">
        <f t="shared" si="5"/>
        <v>503153</v>
      </c>
      <c r="P15" s="79">
        <v>504339</v>
      </c>
      <c r="Q15" s="79">
        <v>504296</v>
      </c>
      <c r="R15" s="79">
        <v>504473</v>
      </c>
      <c r="S15" s="79">
        <v>504505</v>
      </c>
      <c r="T15" s="79">
        <v>504505</v>
      </c>
      <c r="U15" s="80"/>
      <c r="V15" s="214">
        <f t="shared" si="0"/>
        <v>1.3900111837664104E-2</v>
      </c>
      <c r="W15" s="216">
        <f t="shared" si="1"/>
        <v>1.5731237714690812E-2</v>
      </c>
      <c r="X15" s="217">
        <f t="shared" si="2"/>
        <v>1.6254559377707919E-2</v>
      </c>
      <c r="Y15" s="217">
        <f t="shared" si="2"/>
        <v>1.6740331380361854E-2</v>
      </c>
      <c r="Z15" s="217">
        <f t="shared" si="2"/>
        <v>1.6051235058958582E-2</v>
      </c>
      <c r="AA15" s="217"/>
      <c r="AB15" s="218"/>
      <c r="AC15" s="81">
        <f t="shared" si="5"/>
        <v>6898</v>
      </c>
      <c r="AD15" s="82">
        <f t="shared" si="5"/>
        <v>7811</v>
      </c>
      <c r="AE15" s="83">
        <f t="shared" si="5"/>
        <v>8066</v>
      </c>
      <c r="AF15" s="83">
        <f t="shared" si="5"/>
        <v>8306</v>
      </c>
      <c r="AG15" s="83">
        <f t="shared" ref="AG15" si="6">SUM(AG10:AG14)</f>
        <v>7970</v>
      </c>
      <c r="AH15" s="83"/>
      <c r="AI15" s="84"/>
      <c r="AJ15" s="81">
        <f t="shared" si="5"/>
        <v>504505</v>
      </c>
    </row>
    <row r="16" spans="1:36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  <c r="AJ16" s="90"/>
    </row>
    <row r="17" spans="1:36" s="68" customFormat="1" x14ac:dyDescent="0.25">
      <c r="A17" s="176"/>
      <c r="B17" s="69" t="s">
        <v>30</v>
      </c>
      <c r="C17" s="94">
        <v>61152</v>
      </c>
      <c r="D17" s="95">
        <v>65215</v>
      </c>
      <c r="E17" s="95">
        <v>61544</v>
      </c>
      <c r="F17" s="95">
        <v>60130</v>
      </c>
      <c r="G17" s="95">
        <v>65491</v>
      </c>
      <c r="H17" s="95">
        <v>67412</v>
      </c>
      <c r="I17" s="95">
        <v>71579</v>
      </c>
      <c r="J17" s="95">
        <v>72123</v>
      </c>
      <c r="K17" s="95">
        <v>79745</v>
      </c>
      <c r="L17" s="95">
        <v>75462</v>
      </c>
      <c r="M17" s="95">
        <v>73196</v>
      </c>
      <c r="N17" s="96">
        <v>78962</v>
      </c>
      <c r="O17" s="94">
        <v>82598</v>
      </c>
      <c r="P17" s="95">
        <v>85457</v>
      </c>
      <c r="Q17" s="95">
        <v>80380</v>
      </c>
      <c r="R17" s="95">
        <v>82261</v>
      </c>
      <c r="S17" s="95">
        <v>77379</v>
      </c>
      <c r="T17" s="95">
        <v>77379</v>
      </c>
      <c r="U17" s="96"/>
      <c r="V17" s="211">
        <f t="shared" ref="V17:V22" si="7">IF(ISERROR((O17-C17)/C17)=TRUE,0,(O17-C17)/C17)</f>
        <v>0.35069989534275248</v>
      </c>
      <c r="W17" s="211">
        <f t="shared" ref="W17:W22" si="8">IF(ISERROR((P17-D17)/D17)=TRUE,0,(P17-D17)/D17)</f>
        <v>0.31038871425285591</v>
      </c>
      <c r="X17" s="211">
        <f t="shared" ref="X17:Z22" si="9">IF(ISERROR((Q17-E17)/E17)=TRUE,0,(Q17-E17)/E17)</f>
        <v>0.30605745482906538</v>
      </c>
      <c r="Y17" s="211">
        <f t="shared" si="9"/>
        <v>0.36805255280226179</v>
      </c>
      <c r="Z17" s="211">
        <f t="shared" si="9"/>
        <v>0.18152112504008183</v>
      </c>
      <c r="AA17" s="244"/>
      <c r="AB17" s="245"/>
      <c r="AC17" s="97">
        <f t="shared" ref="AC17:AC21" si="10">O17-C17</f>
        <v>21446</v>
      </c>
      <c r="AD17" s="74">
        <f t="shared" ref="AD17:AD21" si="11">P17-D17</f>
        <v>20242</v>
      </c>
      <c r="AE17" s="75">
        <f t="shared" ref="AE17:AG21" si="12">Q17-E17</f>
        <v>18836</v>
      </c>
      <c r="AF17" s="75">
        <f t="shared" si="12"/>
        <v>22131</v>
      </c>
      <c r="AG17" s="75">
        <f t="shared" si="12"/>
        <v>11888</v>
      </c>
      <c r="AH17" s="98"/>
      <c r="AI17" s="99"/>
      <c r="AJ17" s="73">
        <f>IF(ISERROR(GETPIVOTDATA("VALUE",'CSS WK pvt'!$J$2,"DT_FILE",AJ$8,"COMMODITY",AJ$6,"TRIM_CAT",TRIM(B17),"TRIM_LINE",A16))=TRUE,0,GETPIVOTDATA("VALUE",'CSS WK pvt'!$J$2,"DT_FILE",AJ$8,"COMMODITY",AJ$6,"TRIM_CAT",TRIM(B17),"TRIM_LINE",A16))</f>
        <v>77379</v>
      </c>
    </row>
    <row r="18" spans="1:36" s="68" customFormat="1" x14ac:dyDescent="0.25">
      <c r="A18" s="176"/>
      <c r="B18" s="69" t="s">
        <v>31</v>
      </c>
      <c r="C18" s="94">
        <v>13608</v>
      </c>
      <c r="D18" s="95">
        <v>13907</v>
      </c>
      <c r="E18" s="95">
        <v>13210</v>
      </c>
      <c r="F18" s="95">
        <v>13108</v>
      </c>
      <c r="G18" s="95">
        <v>13421</v>
      </c>
      <c r="H18" s="95">
        <v>13647</v>
      </c>
      <c r="I18" s="95">
        <v>14469</v>
      </c>
      <c r="J18" s="95">
        <v>14687</v>
      </c>
      <c r="K18" s="95">
        <v>15405</v>
      </c>
      <c r="L18" s="95">
        <v>15530</v>
      </c>
      <c r="M18" s="95">
        <v>15576</v>
      </c>
      <c r="N18" s="96">
        <v>15259</v>
      </c>
      <c r="O18" s="94">
        <v>15198</v>
      </c>
      <c r="P18" s="95">
        <v>15053</v>
      </c>
      <c r="Q18" s="95">
        <v>14160</v>
      </c>
      <c r="R18" s="95">
        <v>14150</v>
      </c>
      <c r="S18" s="95">
        <v>13771</v>
      </c>
      <c r="T18" s="95">
        <v>13771</v>
      </c>
      <c r="U18" s="96"/>
      <c r="V18" s="211">
        <f t="shared" si="7"/>
        <v>0.11684303350970017</v>
      </c>
      <c r="W18" s="211">
        <f t="shared" si="8"/>
        <v>8.24045444740059E-2</v>
      </c>
      <c r="X18" s="211">
        <f t="shared" si="9"/>
        <v>7.1915215745647243E-2</v>
      </c>
      <c r="Y18" s="211">
        <f t="shared" si="9"/>
        <v>7.9493439121147397E-2</v>
      </c>
      <c r="Z18" s="211">
        <f t="shared" si="9"/>
        <v>2.6078533641308396E-2</v>
      </c>
      <c r="AA18" s="244"/>
      <c r="AB18" s="245"/>
      <c r="AC18" s="97">
        <f t="shared" si="10"/>
        <v>1590</v>
      </c>
      <c r="AD18" s="74">
        <f t="shared" si="11"/>
        <v>1146</v>
      </c>
      <c r="AE18" s="75">
        <f t="shared" si="12"/>
        <v>950</v>
      </c>
      <c r="AF18" s="75">
        <f t="shared" si="12"/>
        <v>1042</v>
      </c>
      <c r="AG18" s="75">
        <f t="shared" si="12"/>
        <v>350</v>
      </c>
      <c r="AH18" s="98"/>
      <c r="AI18" s="99"/>
      <c r="AJ18" s="73">
        <f>IF(ISERROR(GETPIVOTDATA("VALUE",'CSS WK pvt'!$J$2,"DT_FILE",AJ$8,"COMMODITY",AJ$6,"TRIM_CAT",TRIM(B18),"TRIM_LINE",A16))=TRUE,0,GETPIVOTDATA("VALUE",'CSS WK pvt'!$J$2,"DT_FILE",AJ$8,"COMMODITY",AJ$6,"TRIM_CAT",TRIM(B18),"TRIM_LINE",A16))</f>
        <v>13771</v>
      </c>
    </row>
    <row r="19" spans="1:36" s="68" customFormat="1" x14ac:dyDescent="0.25">
      <c r="A19" s="176"/>
      <c r="B19" s="69" t="s">
        <v>32</v>
      </c>
      <c r="C19" s="94">
        <v>7753</v>
      </c>
      <c r="D19" s="95">
        <v>9118</v>
      </c>
      <c r="E19" s="95">
        <v>9642</v>
      </c>
      <c r="F19" s="95">
        <v>7240</v>
      </c>
      <c r="G19" s="95">
        <v>9665</v>
      </c>
      <c r="H19" s="95">
        <v>7968</v>
      </c>
      <c r="I19" s="95">
        <v>9866</v>
      </c>
      <c r="J19" s="95">
        <v>7965</v>
      </c>
      <c r="K19" s="95">
        <v>9951</v>
      </c>
      <c r="L19" s="95">
        <v>9516</v>
      </c>
      <c r="M19" s="95">
        <v>9447</v>
      </c>
      <c r="N19" s="96">
        <v>9022</v>
      </c>
      <c r="O19" s="94">
        <v>11923</v>
      </c>
      <c r="P19" s="95">
        <v>11724</v>
      </c>
      <c r="Q19" s="95">
        <v>10277</v>
      </c>
      <c r="R19" s="95">
        <v>9918</v>
      </c>
      <c r="S19" s="95">
        <v>9448</v>
      </c>
      <c r="T19" s="95">
        <v>9448</v>
      </c>
      <c r="U19" s="96"/>
      <c r="V19" s="211">
        <f t="shared" si="7"/>
        <v>0.53785631368502518</v>
      </c>
      <c r="W19" s="211">
        <f t="shared" si="8"/>
        <v>0.28580829129195001</v>
      </c>
      <c r="X19" s="211">
        <f t="shared" si="9"/>
        <v>6.5857705870151426E-2</v>
      </c>
      <c r="Y19" s="211">
        <f t="shared" si="9"/>
        <v>0.36988950276243093</v>
      </c>
      <c r="Z19" s="211">
        <f t="shared" si="9"/>
        <v>-2.2452146921883083E-2</v>
      </c>
      <c r="AA19" s="244"/>
      <c r="AB19" s="245"/>
      <c r="AC19" s="97">
        <f t="shared" si="10"/>
        <v>4170</v>
      </c>
      <c r="AD19" s="74">
        <f t="shared" si="11"/>
        <v>2606</v>
      </c>
      <c r="AE19" s="75">
        <f t="shared" si="12"/>
        <v>635</v>
      </c>
      <c r="AF19" s="75">
        <f t="shared" si="12"/>
        <v>2678</v>
      </c>
      <c r="AG19" s="75">
        <f t="shared" si="12"/>
        <v>-217</v>
      </c>
      <c r="AH19" s="98"/>
      <c r="AI19" s="99"/>
      <c r="AJ19" s="73">
        <f>IF(ISERROR(GETPIVOTDATA("VALUE",'CSS WK pvt'!$J$2,"DT_FILE",AJ$8,"COMMODITY",AJ$6,"TRIM_CAT",TRIM(B19),"TRIM_LINE",A16))=TRUE,0,GETPIVOTDATA("VALUE",'CSS WK pvt'!$J$2,"DT_FILE",AJ$8,"COMMODITY",AJ$6,"TRIM_CAT",TRIM(B19),"TRIM_LINE",A16))</f>
        <v>9448</v>
      </c>
    </row>
    <row r="20" spans="1:36" s="68" customFormat="1" x14ac:dyDescent="0.25">
      <c r="A20" s="176"/>
      <c r="B20" s="69" t="s">
        <v>33</v>
      </c>
      <c r="C20" s="94">
        <v>1046</v>
      </c>
      <c r="D20" s="95">
        <v>1307</v>
      </c>
      <c r="E20" s="95">
        <v>1299</v>
      </c>
      <c r="F20" s="95">
        <v>958</v>
      </c>
      <c r="G20" s="95">
        <v>1257</v>
      </c>
      <c r="H20" s="95">
        <v>1047</v>
      </c>
      <c r="I20" s="95">
        <v>1239</v>
      </c>
      <c r="J20" s="95">
        <v>1038</v>
      </c>
      <c r="K20" s="95">
        <v>1301</v>
      </c>
      <c r="L20" s="95">
        <v>1342</v>
      </c>
      <c r="M20" s="95">
        <v>1202</v>
      </c>
      <c r="N20" s="96">
        <v>1179</v>
      </c>
      <c r="O20" s="94">
        <v>1573</v>
      </c>
      <c r="P20" s="95">
        <v>1867</v>
      </c>
      <c r="Q20" s="95">
        <v>1416</v>
      </c>
      <c r="R20" s="95">
        <v>1344</v>
      </c>
      <c r="S20" s="95">
        <v>1238</v>
      </c>
      <c r="T20" s="95">
        <v>1238</v>
      </c>
      <c r="U20" s="96"/>
      <c r="V20" s="211">
        <f t="shared" si="7"/>
        <v>0.50382409177820264</v>
      </c>
      <c r="W20" s="211">
        <f t="shared" si="8"/>
        <v>0.42846212700841624</v>
      </c>
      <c r="X20" s="211">
        <f t="shared" si="9"/>
        <v>9.0069284064665134E-2</v>
      </c>
      <c r="Y20" s="211">
        <f t="shared" si="9"/>
        <v>0.40292275574112735</v>
      </c>
      <c r="Z20" s="211">
        <f t="shared" si="9"/>
        <v>-1.5115354017501989E-2</v>
      </c>
      <c r="AA20" s="244"/>
      <c r="AB20" s="245"/>
      <c r="AC20" s="97">
        <f t="shared" si="10"/>
        <v>527</v>
      </c>
      <c r="AD20" s="74">
        <f t="shared" si="11"/>
        <v>560</v>
      </c>
      <c r="AE20" s="75">
        <f t="shared" si="12"/>
        <v>117</v>
      </c>
      <c r="AF20" s="75">
        <f t="shared" si="12"/>
        <v>386</v>
      </c>
      <c r="AG20" s="75">
        <f t="shared" si="12"/>
        <v>-19</v>
      </c>
      <c r="AH20" s="98"/>
      <c r="AI20" s="99"/>
      <c r="AJ20" s="73">
        <f>IF(ISERROR(GETPIVOTDATA("VALUE",'CSS WK pvt'!$J$2,"DT_FILE",AJ$8,"COMMODITY",AJ$6,"TRIM_CAT",TRIM(B20),"TRIM_LINE",A16))=TRUE,0,GETPIVOTDATA("VALUE",'CSS WK pvt'!$J$2,"DT_FILE",AJ$8,"COMMODITY",AJ$6,"TRIM_CAT",TRIM(B20),"TRIM_LINE",A16))</f>
        <v>1238</v>
      </c>
    </row>
    <row r="21" spans="1:36" s="68" customFormat="1" x14ac:dyDescent="0.25">
      <c r="A21" s="176"/>
      <c r="B21" s="69" t="s">
        <v>34</v>
      </c>
      <c r="C21" s="94">
        <v>84</v>
      </c>
      <c r="D21" s="95">
        <v>117</v>
      </c>
      <c r="E21" s="95">
        <v>131</v>
      </c>
      <c r="F21" s="95">
        <v>96</v>
      </c>
      <c r="G21" s="95">
        <v>140</v>
      </c>
      <c r="H21" s="95">
        <v>104</v>
      </c>
      <c r="I21" s="95">
        <v>122</v>
      </c>
      <c r="J21" s="95">
        <v>107</v>
      </c>
      <c r="K21" s="95">
        <v>102</v>
      </c>
      <c r="L21" s="95">
        <v>144</v>
      </c>
      <c r="M21" s="95">
        <v>120</v>
      </c>
      <c r="N21" s="96">
        <v>98</v>
      </c>
      <c r="O21" s="94">
        <v>135</v>
      </c>
      <c r="P21" s="95">
        <v>155</v>
      </c>
      <c r="Q21" s="95">
        <v>136</v>
      </c>
      <c r="R21" s="95">
        <v>130</v>
      </c>
      <c r="S21" s="95">
        <v>119</v>
      </c>
      <c r="T21" s="95">
        <v>119</v>
      </c>
      <c r="U21" s="96"/>
      <c r="V21" s="211">
        <f t="shared" si="7"/>
        <v>0.6071428571428571</v>
      </c>
      <c r="W21" s="211">
        <f t="shared" si="8"/>
        <v>0.3247863247863248</v>
      </c>
      <c r="X21" s="211">
        <f t="shared" si="9"/>
        <v>3.8167938931297711E-2</v>
      </c>
      <c r="Y21" s="211">
        <f t="shared" si="9"/>
        <v>0.35416666666666669</v>
      </c>
      <c r="Z21" s="211">
        <f t="shared" si="9"/>
        <v>-0.15</v>
      </c>
      <c r="AA21" s="244"/>
      <c r="AB21" s="245"/>
      <c r="AC21" s="97">
        <f t="shared" si="10"/>
        <v>51</v>
      </c>
      <c r="AD21" s="74">
        <f t="shared" si="11"/>
        <v>38</v>
      </c>
      <c r="AE21" s="75">
        <f t="shared" si="12"/>
        <v>5</v>
      </c>
      <c r="AF21" s="75">
        <f t="shared" si="12"/>
        <v>34</v>
      </c>
      <c r="AG21" s="75">
        <f t="shared" si="12"/>
        <v>-21</v>
      </c>
      <c r="AH21" s="98"/>
      <c r="AI21" s="99"/>
      <c r="AJ21" s="73">
        <f>IF(ISERROR(GETPIVOTDATA("VALUE",'CSS WK pvt'!$J$2,"DT_FILE",AJ$8,"COMMODITY",AJ$6,"TRIM_CAT",TRIM(B21),"TRIM_LINE",A16))=TRUE,0,GETPIVOTDATA("VALUE",'CSS WK pvt'!$J$2,"DT_FILE",AJ$8,"COMMODITY",AJ$6,"TRIM_CAT",TRIM(B21),"TRIM_LINE",A16))</f>
        <v>119</v>
      </c>
    </row>
    <row r="22" spans="1:36" s="85" customFormat="1" x14ac:dyDescent="0.25">
      <c r="A22" s="178"/>
      <c r="B22" s="69" t="s">
        <v>35</v>
      </c>
      <c r="C22" s="162">
        <f t="shared" ref="C22:O22" si="13">SUM(C17:C21)</f>
        <v>83643</v>
      </c>
      <c r="D22" s="163">
        <f t="shared" si="13"/>
        <v>89664</v>
      </c>
      <c r="E22" s="163">
        <f t="shared" si="13"/>
        <v>85826</v>
      </c>
      <c r="F22" s="163">
        <f t="shared" si="13"/>
        <v>81532</v>
      </c>
      <c r="G22" s="163">
        <f t="shared" si="13"/>
        <v>89974</v>
      </c>
      <c r="H22" s="163">
        <f t="shared" si="13"/>
        <v>90178</v>
      </c>
      <c r="I22" s="163">
        <f t="shared" si="13"/>
        <v>97275</v>
      </c>
      <c r="J22" s="163">
        <f t="shared" si="13"/>
        <v>95920</v>
      </c>
      <c r="K22" s="163">
        <f t="shared" si="13"/>
        <v>106504</v>
      </c>
      <c r="L22" s="163">
        <f t="shared" si="13"/>
        <v>101994</v>
      </c>
      <c r="M22" s="163">
        <f t="shared" si="13"/>
        <v>99541</v>
      </c>
      <c r="N22" s="164">
        <f t="shared" si="13"/>
        <v>104520</v>
      </c>
      <c r="O22" s="162">
        <f t="shared" si="13"/>
        <v>111427</v>
      </c>
      <c r="P22" s="163">
        <v>114256</v>
      </c>
      <c r="Q22" s="163">
        <v>106369</v>
      </c>
      <c r="R22" s="163">
        <v>107803</v>
      </c>
      <c r="S22" s="163">
        <v>101955</v>
      </c>
      <c r="T22" s="163">
        <v>101955</v>
      </c>
      <c r="U22" s="164"/>
      <c r="V22" s="246">
        <f t="shared" si="7"/>
        <v>0.33217364274356492</v>
      </c>
      <c r="W22" s="247">
        <f t="shared" si="8"/>
        <v>0.27426837972876517</v>
      </c>
      <c r="X22" s="248">
        <f t="shared" si="9"/>
        <v>0.23935637219490596</v>
      </c>
      <c r="Y22" s="248">
        <f t="shared" si="9"/>
        <v>0.32221704361477704</v>
      </c>
      <c r="Z22" s="248">
        <f t="shared" si="9"/>
        <v>0.13316069086625024</v>
      </c>
      <c r="AA22" s="248"/>
      <c r="AB22" s="249"/>
      <c r="AC22" s="100">
        <f t="shared" ref="AC22:AJ22" si="14">SUM(AC17:AC21)</f>
        <v>27784</v>
      </c>
      <c r="AD22" s="165">
        <f t="shared" si="14"/>
        <v>24592</v>
      </c>
      <c r="AE22" s="166">
        <f t="shared" si="14"/>
        <v>20543</v>
      </c>
      <c r="AF22" s="166">
        <f t="shared" si="14"/>
        <v>26271</v>
      </c>
      <c r="AG22" s="166">
        <f t="shared" ref="AG22" si="15">SUM(AG17:AG21)</f>
        <v>11981</v>
      </c>
      <c r="AH22" s="166"/>
      <c r="AI22" s="167"/>
      <c r="AJ22" s="100">
        <f t="shared" si="14"/>
        <v>101955</v>
      </c>
    </row>
    <row r="23" spans="1:36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  <c r="AJ23" s="105"/>
    </row>
    <row r="24" spans="1:36" s="68" customFormat="1" x14ac:dyDescent="0.25">
      <c r="A24" s="174"/>
      <c r="B24" s="69" t="s">
        <v>30</v>
      </c>
      <c r="C24" s="94">
        <v>30533</v>
      </c>
      <c r="D24" s="95">
        <v>33483</v>
      </c>
      <c r="E24" s="95">
        <v>29585</v>
      </c>
      <c r="F24" s="95">
        <v>28261</v>
      </c>
      <c r="G24" s="95">
        <v>35046</v>
      </c>
      <c r="H24" s="95">
        <v>36480</v>
      </c>
      <c r="I24" s="95">
        <v>39238</v>
      </c>
      <c r="J24" s="95">
        <v>36004</v>
      </c>
      <c r="K24" s="95">
        <v>38115</v>
      </c>
      <c r="L24" s="95">
        <v>33378</v>
      </c>
      <c r="M24" s="68">
        <v>29837</v>
      </c>
      <c r="N24" s="96">
        <v>37829</v>
      </c>
      <c r="O24" s="94">
        <v>36001</v>
      </c>
      <c r="P24" s="95">
        <v>32194</v>
      </c>
      <c r="Q24" s="95">
        <v>26510</v>
      </c>
      <c r="R24" s="95">
        <v>31015</v>
      </c>
      <c r="S24" s="95">
        <v>27525</v>
      </c>
      <c r="T24" s="95">
        <v>27525</v>
      </c>
      <c r="U24" s="96"/>
      <c r="V24" s="211">
        <f t="shared" ref="V24:V29" si="16">IF(ISERROR((O24-C24)/C24)=TRUE,0,(O24-C24)/C24)</f>
        <v>0.17908492450790947</v>
      </c>
      <c r="W24" s="211">
        <f t="shared" ref="W24:W29" si="17">IF(ISERROR((P24-D24)/D24)=TRUE,0,(P24-D24)/D24)</f>
        <v>-3.849714780634949E-2</v>
      </c>
      <c r="X24" s="211">
        <f t="shared" ref="X24:Z29" si="18">IF(ISERROR((Q24-E24)/E24)=TRUE,0,(Q24-E24)/E24)</f>
        <v>-0.10393780632077067</v>
      </c>
      <c r="Y24" s="211">
        <f t="shared" si="18"/>
        <v>9.7448781005626123E-2</v>
      </c>
      <c r="Z24" s="211">
        <f t="shared" si="18"/>
        <v>-0.21460366375620613</v>
      </c>
      <c r="AA24" s="244"/>
      <c r="AB24" s="245"/>
      <c r="AC24" s="97">
        <f t="shared" ref="AC24:AC28" si="19">O24-C24</f>
        <v>5468</v>
      </c>
      <c r="AD24" s="74">
        <f t="shared" ref="AD24:AD28" si="20">P24-D24</f>
        <v>-1289</v>
      </c>
      <c r="AE24" s="75">
        <f t="shared" ref="AE24:AG28" si="21">Q24-E24</f>
        <v>-3075</v>
      </c>
      <c r="AF24" s="75">
        <f t="shared" si="21"/>
        <v>2754</v>
      </c>
      <c r="AG24" s="75">
        <f t="shared" si="21"/>
        <v>-7521</v>
      </c>
      <c r="AH24" s="98"/>
      <c r="AI24" s="99"/>
      <c r="AJ24" s="73">
        <f>IF(ISERROR(GETPIVOTDATA("VALUE",'CSS WK pvt'!$J$2,"DT_FILE",AJ$8,"COMMODITY",AJ$6,"TRIM_CAT",TRIM(B24),"TRIM_LINE",A23))=TRUE,0,GETPIVOTDATA("VALUE",'CSS WK pvt'!$J$2,"DT_FILE",AJ$8,"COMMODITY",AJ$6,"TRIM_CAT",TRIM(B24),"TRIM_LINE",A23))</f>
        <v>27525</v>
      </c>
    </row>
    <row r="25" spans="1:36" s="68" customFormat="1" x14ac:dyDescent="0.25">
      <c r="A25" s="174"/>
      <c r="B25" s="69" t="s">
        <v>31</v>
      </c>
      <c r="C25" s="94">
        <v>3095</v>
      </c>
      <c r="D25" s="95">
        <v>3303</v>
      </c>
      <c r="E25" s="95">
        <v>3064</v>
      </c>
      <c r="F25" s="95">
        <v>2994</v>
      </c>
      <c r="G25" s="95">
        <v>3580</v>
      </c>
      <c r="H25" s="95">
        <v>3803</v>
      </c>
      <c r="I25" s="95">
        <v>4273</v>
      </c>
      <c r="J25" s="95">
        <v>3740</v>
      </c>
      <c r="K25" s="95">
        <v>3554</v>
      </c>
      <c r="L25" s="95">
        <v>3381</v>
      </c>
      <c r="M25" s="68">
        <v>3047</v>
      </c>
      <c r="N25" s="96">
        <v>3335</v>
      </c>
      <c r="O25" s="94">
        <v>2944</v>
      </c>
      <c r="P25" s="95">
        <v>2738</v>
      </c>
      <c r="Q25" s="95">
        <v>2368</v>
      </c>
      <c r="R25" s="95">
        <v>2759</v>
      </c>
      <c r="S25" s="95">
        <v>2416</v>
      </c>
      <c r="T25" s="95">
        <v>2416</v>
      </c>
      <c r="U25" s="96"/>
      <c r="V25" s="211">
        <f t="shared" si="16"/>
        <v>-4.8788368336025852E-2</v>
      </c>
      <c r="W25" s="211">
        <f t="shared" si="17"/>
        <v>-0.17105661519830456</v>
      </c>
      <c r="X25" s="211">
        <f t="shared" si="18"/>
        <v>-0.22715404699738903</v>
      </c>
      <c r="Y25" s="211">
        <f t="shared" si="18"/>
        <v>-7.8490313961255845E-2</v>
      </c>
      <c r="Z25" s="211">
        <f t="shared" si="18"/>
        <v>-0.32513966480446926</v>
      </c>
      <c r="AA25" s="244"/>
      <c r="AB25" s="245"/>
      <c r="AC25" s="97">
        <f t="shared" si="19"/>
        <v>-151</v>
      </c>
      <c r="AD25" s="74">
        <f t="shared" si="20"/>
        <v>-565</v>
      </c>
      <c r="AE25" s="75">
        <f t="shared" si="21"/>
        <v>-696</v>
      </c>
      <c r="AF25" s="75">
        <f t="shared" si="21"/>
        <v>-235</v>
      </c>
      <c r="AG25" s="75">
        <f t="shared" si="21"/>
        <v>-1164</v>
      </c>
      <c r="AH25" s="98"/>
      <c r="AI25" s="99"/>
      <c r="AJ25" s="73">
        <f>IF(ISERROR(GETPIVOTDATA("VALUE",'CSS WK pvt'!$J$2,"DT_FILE",AJ$8,"COMMODITY",AJ$6,"TRIM_CAT",TRIM(B25),"TRIM_LINE",A23))=TRUE,0,GETPIVOTDATA("VALUE",'CSS WK pvt'!$J$2,"DT_FILE",AJ$8,"COMMODITY",AJ$6,"TRIM_CAT",TRIM(B25),"TRIM_LINE",A23))</f>
        <v>2416</v>
      </c>
    </row>
    <row r="26" spans="1:36" s="68" customFormat="1" x14ac:dyDescent="0.25">
      <c r="A26" s="174"/>
      <c r="B26" s="69" t="s">
        <v>32</v>
      </c>
      <c r="C26" s="94">
        <v>4316</v>
      </c>
      <c r="D26" s="95">
        <v>5722</v>
      </c>
      <c r="E26" s="95">
        <v>5876</v>
      </c>
      <c r="F26" s="95">
        <v>3606</v>
      </c>
      <c r="G26" s="95">
        <v>6095</v>
      </c>
      <c r="H26" s="95">
        <v>4312</v>
      </c>
      <c r="I26" s="95">
        <v>6077</v>
      </c>
      <c r="J26" s="95">
        <v>4069</v>
      </c>
      <c r="K26" s="95">
        <v>6028</v>
      </c>
      <c r="L26" s="95">
        <v>5526</v>
      </c>
      <c r="M26" s="68">
        <v>5102</v>
      </c>
      <c r="N26" s="96">
        <v>5143</v>
      </c>
      <c r="O26" s="94">
        <v>7092</v>
      </c>
      <c r="P26" s="95">
        <v>4970</v>
      </c>
      <c r="Q26" s="95">
        <v>3862</v>
      </c>
      <c r="R26" s="95">
        <v>4086</v>
      </c>
      <c r="S26" s="95">
        <v>3987</v>
      </c>
      <c r="T26" s="95">
        <v>3987</v>
      </c>
      <c r="U26" s="96"/>
      <c r="V26" s="211">
        <f t="shared" si="16"/>
        <v>0.64318813716404077</v>
      </c>
      <c r="W26" s="211">
        <f t="shared" si="17"/>
        <v>-0.13142257951765118</v>
      </c>
      <c r="X26" s="211">
        <f t="shared" si="18"/>
        <v>-0.3427501701837985</v>
      </c>
      <c r="Y26" s="211">
        <f t="shared" si="18"/>
        <v>0.13311148086522462</v>
      </c>
      <c r="Z26" s="211">
        <f t="shared" si="18"/>
        <v>-0.34585726004922068</v>
      </c>
      <c r="AA26" s="244"/>
      <c r="AB26" s="245"/>
      <c r="AC26" s="97">
        <f t="shared" si="19"/>
        <v>2776</v>
      </c>
      <c r="AD26" s="74">
        <f t="shared" si="20"/>
        <v>-752</v>
      </c>
      <c r="AE26" s="75">
        <f t="shared" si="21"/>
        <v>-2014</v>
      </c>
      <c r="AF26" s="75">
        <f t="shared" si="21"/>
        <v>480</v>
      </c>
      <c r="AG26" s="75">
        <f t="shared" si="21"/>
        <v>-2108</v>
      </c>
      <c r="AH26" s="98"/>
      <c r="AI26" s="99"/>
      <c r="AJ26" s="73">
        <f>IF(ISERROR(GETPIVOTDATA("VALUE",'CSS WK pvt'!$J$2,"DT_FILE",AJ$8,"COMMODITY",AJ$6,"TRIM_CAT",TRIM(B26),"TRIM_LINE",A23))=TRUE,0,GETPIVOTDATA("VALUE",'CSS WK pvt'!$J$2,"DT_FILE",AJ$8,"COMMODITY",AJ$6,"TRIM_CAT",TRIM(B26),"TRIM_LINE",A23))</f>
        <v>3987</v>
      </c>
    </row>
    <row r="27" spans="1:36" s="68" customFormat="1" x14ac:dyDescent="0.25">
      <c r="A27" s="174"/>
      <c r="B27" s="69" t="s">
        <v>33</v>
      </c>
      <c r="C27" s="94">
        <v>629</v>
      </c>
      <c r="D27" s="95">
        <v>909</v>
      </c>
      <c r="E27" s="95">
        <v>881</v>
      </c>
      <c r="F27" s="95">
        <v>574</v>
      </c>
      <c r="G27" s="95">
        <v>862</v>
      </c>
      <c r="H27" s="95">
        <v>650</v>
      </c>
      <c r="I27" s="95">
        <v>830</v>
      </c>
      <c r="J27" s="95">
        <v>637</v>
      </c>
      <c r="K27" s="95">
        <v>845</v>
      </c>
      <c r="L27" s="95">
        <v>903</v>
      </c>
      <c r="M27" s="68">
        <v>728</v>
      </c>
      <c r="N27" s="96">
        <v>809</v>
      </c>
      <c r="O27" s="94">
        <v>1082</v>
      </c>
      <c r="P27" s="95">
        <v>1028</v>
      </c>
      <c r="Q27" s="95">
        <v>655</v>
      </c>
      <c r="R27" s="95">
        <v>687</v>
      </c>
      <c r="S27" s="95">
        <v>613</v>
      </c>
      <c r="T27" s="95">
        <v>613</v>
      </c>
      <c r="U27" s="96"/>
      <c r="V27" s="211">
        <f t="shared" si="16"/>
        <v>0.72019077901430839</v>
      </c>
      <c r="W27" s="211">
        <f t="shared" si="17"/>
        <v>0.13091309130913092</v>
      </c>
      <c r="X27" s="211">
        <f t="shared" si="18"/>
        <v>-0.25652667423382519</v>
      </c>
      <c r="Y27" s="211">
        <f t="shared" si="18"/>
        <v>0.19686411149825783</v>
      </c>
      <c r="Z27" s="211">
        <f t="shared" si="18"/>
        <v>-0.28886310904872392</v>
      </c>
      <c r="AA27" s="244"/>
      <c r="AB27" s="245"/>
      <c r="AC27" s="97">
        <f t="shared" si="19"/>
        <v>453</v>
      </c>
      <c r="AD27" s="74">
        <f t="shared" si="20"/>
        <v>119</v>
      </c>
      <c r="AE27" s="75">
        <f t="shared" si="21"/>
        <v>-226</v>
      </c>
      <c r="AF27" s="75">
        <f t="shared" si="21"/>
        <v>113</v>
      </c>
      <c r="AG27" s="75">
        <f t="shared" si="21"/>
        <v>-249</v>
      </c>
      <c r="AH27" s="98"/>
      <c r="AI27" s="99"/>
      <c r="AJ27" s="73">
        <f>IF(ISERROR(GETPIVOTDATA("VALUE",'CSS WK pvt'!$J$2,"DT_FILE",AJ$8,"COMMODITY",AJ$6,"TRIM_CAT",TRIM(B27),"TRIM_LINE",A23))=TRUE,0,GETPIVOTDATA("VALUE",'CSS WK pvt'!$J$2,"DT_FILE",AJ$8,"COMMODITY",AJ$6,"TRIM_CAT",TRIM(B27),"TRIM_LINE",A23))</f>
        <v>613</v>
      </c>
    </row>
    <row r="28" spans="1:36" s="68" customFormat="1" x14ac:dyDescent="0.25">
      <c r="A28" s="174"/>
      <c r="B28" s="69" t="s">
        <v>34</v>
      </c>
      <c r="C28" s="94">
        <v>57</v>
      </c>
      <c r="D28" s="95">
        <v>88</v>
      </c>
      <c r="E28" s="95">
        <v>99</v>
      </c>
      <c r="F28" s="95">
        <v>65</v>
      </c>
      <c r="G28" s="95">
        <v>114</v>
      </c>
      <c r="H28" s="95">
        <v>72</v>
      </c>
      <c r="I28" s="95">
        <v>93</v>
      </c>
      <c r="J28" s="95">
        <v>74</v>
      </c>
      <c r="K28" s="95">
        <v>75</v>
      </c>
      <c r="L28" s="95">
        <v>117</v>
      </c>
      <c r="M28" s="68">
        <v>78</v>
      </c>
      <c r="N28" s="96">
        <v>72</v>
      </c>
      <c r="O28" s="94">
        <v>107</v>
      </c>
      <c r="P28" s="95">
        <v>104</v>
      </c>
      <c r="Q28" s="95">
        <v>88</v>
      </c>
      <c r="R28" s="95">
        <v>83</v>
      </c>
      <c r="S28" s="95">
        <v>74</v>
      </c>
      <c r="T28" s="95">
        <v>74</v>
      </c>
      <c r="U28" s="96"/>
      <c r="V28" s="211">
        <f t="shared" si="16"/>
        <v>0.8771929824561403</v>
      </c>
      <c r="W28" s="211">
        <f t="shared" si="17"/>
        <v>0.18181818181818182</v>
      </c>
      <c r="X28" s="211">
        <f t="shared" si="18"/>
        <v>-0.1111111111111111</v>
      </c>
      <c r="Y28" s="211">
        <f t="shared" si="18"/>
        <v>0.27692307692307694</v>
      </c>
      <c r="Z28" s="211">
        <f t="shared" si="18"/>
        <v>-0.35087719298245612</v>
      </c>
      <c r="AA28" s="244"/>
      <c r="AB28" s="245"/>
      <c r="AC28" s="97">
        <f t="shared" si="19"/>
        <v>50</v>
      </c>
      <c r="AD28" s="74">
        <f t="shared" si="20"/>
        <v>16</v>
      </c>
      <c r="AE28" s="75">
        <f t="shared" si="21"/>
        <v>-11</v>
      </c>
      <c r="AF28" s="75">
        <f t="shared" si="21"/>
        <v>18</v>
      </c>
      <c r="AG28" s="75">
        <f t="shared" si="21"/>
        <v>-40</v>
      </c>
      <c r="AH28" s="98"/>
      <c r="AI28" s="99"/>
      <c r="AJ28" s="73">
        <f>IF(ISERROR(GETPIVOTDATA("VALUE",'CSS WK pvt'!$J$2,"DT_FILE",AJ$8,"COMMODITY",AJ$6,"TRIM_CAT",TRIM(B28),"TRIM_LINE",A23))=TRUE,0,GETPIVOTDATA("VALUE",'CSS WK pvt'!$J$2,"DT_FILE",AJ$8,"COMMODITY",AJ$6,"TRIM_CAT",TRIM(B28),"TRIM_LINE",A23))</f>
        <v>74</v>
      </c>
    </row>
    <row r="29" spans="1:36" s="85" customFormat="1" x14ac:dyDescent="0.25">
      <c r="A29" s="178"/>
      <c r="B29" s="69" t="s">
        <v>35</v>
      </c>
      <c r="C29" s="162">
        <f t="shared" ref="C29:O29" si="22">SUM(C24:C28)</f>
        <v>38630</v>
      </c>
      <c r="D29" s="163">
        <f t="shared" si="22"/>
        <v>43505</v>
      </c>
      <c r="E29" s="163">
        <f t="shared" si="22"/>
        <v>39505</v>
      </c>
      <c r="F29" s="163">
        <f t="shared" si="22"/>
        <v>35500</v>
      </c>
      <c r="G29" s="163">
        <f t="shared" si="22"/>
        <v>45697</v>
      </c>
      <c r="H29" s="163">
        <f t="shared" si="22"/>
        <v>45317</v>
      </c>
      <c r="I29" s="163">
        <f t="shared" si="22"/>
        <v>50511</v>
      </c>
      <c r="J29" s="163">
        <f t="shared" si="22"/>
        <v>44524</v>
      </c>
      <c r="K29" s="163">
        <f t="shared" si="22"/>
        <v>48617</v>
      </c>
      <c r="L29" s="163">
        <f t="shared" si="22"/>
        <v>43305</v>
      </c>
      <c r="M29" s="163">
        <f t="shared" si="22"/>
        <v>38792</v>
      </c>
      <c r="N29" s="164">
        <f t="shared" si="22"/>
        <v>47188</v>
      </c>
      <c r="O29" s="162">
        <f t="shared" si="22"/>
        <v>47226</v>
      </c>
      <c r="P29" s="163">
        <v>41034</v>
      </c>
      <c r="Q29" s="163">
        <v>33483</v>
      </c>
      <c r="R29" s="163">
        <v>38630</v>
      </c>
      <c r="S29" s="163">
        <v>34615</v>
      </c>
      <c r="T29" s="163">
        <v>34615</v>
      </c>
      <c r="U29" s="164"/>
      <c r="V29" s="246">
        <f t="shared" si="16"/>
        <v>0.22252135645871085</v>
      </c>
      <c r="W29" s="247">
        <f t="shared" si="17"/>
        <v>-5.6798069187449715E-2</v>
      </c>
      <c r="X29" s="248">
        <f t="shared" si="18"/>
        <v>-0.15243640045563853</v>
      </c>
      <c r="Y29" s="248">
        <f t="shared" si="18"/>
        <v>8.8169014084507044E-2</v>
      </c>
      <c r="Z29" s="248">
        <f t="shared" si="18"/>
        <v>-0.2425104492636278</v>
      </c>
      <c r="AA29" s="248"/>
      <c r="AB29" s="249"/>
      <c r="AC29" s="100">
        <f t="shared" ref="AC29:AJ29" si="23">SUM(AC24:AC28)</f>
        <v>8596</v>
      </c>
      <c r="AD29" s="165">
        <f t="shared" si="23"/>
        <v>-2471</v>
      </c>
      <c r="AE29" s="166">
        <f t="shared" si="23"/>
        <v>-6022</v>
      </c>
      <c r="AF29" s="166">
        <f t="shared" si="23"/>
        <v>3130</v>
      </c>
      <c r="AG29" s="166">
        <f t="shared" ref="AG29" si="24">SUM(AG24:AG28)</f>
        <v>-11082</v>
      </c>
      <c r="AH29" s="166"/>
      <c r="AI29" s="167"/>
      <c r="AJ29" s="100">
        <f t="shared" si="23"/>
        <v>34615</v>
      </c>
    </row>
    <row r="30" spans="1:36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  <c r="AJ30" s="105"/>
    </row>
    <row r="31" spans="1:36" s="68" customFormat="1" x14ac:dyDescent="0.25">
      <c r="A31" s="176"/>
      <c r="B31" s="69" t="s">
        <v>30</v>
      </c>
      <c r="C31" s="94">
        <v>11203</v>
      </c>
      <c r="D31" s="95">
        <v>12109</v>
      </c>
      <c r="E31" s="95">
        <v>12532</v>
      </c>
      <c r="F31" s="95">
        <v>11515</v>
      </c>
      <c r="G31" s="95">
        <v>10189</v>
      </c>
      <c r="H31" s="95">
        <v>11571</v>
      </c>
      <c r="I31" s="95">
        <v>12994</v>
      </c>
      <c r="J31" s="95">
        <v>16004</v>
      </c>
      <c r="K31" s="95">
        <v>16275</v>
      </c>
      <c r="L31" s="95">
        <v>14504</v>
      </c>
      <c r="M31" s="95">
        <v>14302</v>
      </c>
      <c r="N31" s="96">
        <v>13253</v>
      </c>
      <c r="O31" s="94">
        <v>17333</v>
      </c>
      <c r="P31" s="95">
        <v>18176</v>
      </c>
      <c r="Q31" s="95">
        <v>14690</v>
      </c>
      <c r="R31" s="95">
        <v>12179</v>
      </c>
      <c r="S31" s="95">
        <v>11635</v>
      </c>
      <c r="T31" s="95">
        <v>11635</v>
      </c>
      <c r="U31" s="96"/>
      <c r="V31" s="211">
        <f t="shared" ref="V31:V36" si="25">IF(ISERROR((O31-C31)/C31)=TRUE,0,(O31-C31)/C31)</f>
        <v>0.54717486387574754</v>
      </c>
      <c r="W31" s="211">
        <f t="shared" ref="W31:W36" si="26">IF(ISERROR((P31-D31)/D31)=TRUE,0,(P31-D31)/D31)</f>
        <v>0.50103229003220739</v>
      </c>
      <c r="X31" s="211">
        <f t="shared" ref="X31:Z36" si="27">IF(ISERROR((Q31-E31)/E31)=TRUE,0,(Q31-E31)/E31)</f>
        <v>0.17219917012448133</v>
      </c>
      <c r="Y31" s="211">
        <f t="shared" si="27"/>
        <v>5.7663916630481982E-2</v>
      </c>
      <c r="Z31" s="211">
        <f t="shared" si="27"/>
        <v>0.14191775444106389</v>
      </c>
      <c r="AA31" s="244"/>
      <c r="AB31" s="245"/>
      <c r="AC31" s="97">
        <f t="shared" ref="AC31:AC35" si="28">O31-C31</f>
        <v>6130</v>
      </c>
      <c r="AD31" s="74">
        <f t="shared" ref="AD31:AD35" si="29">P31-D31</f>
        <v>6067</v>
      </c>
      <c r="AE31" s="75">
        <f t="shared" ref="AE31:AG35" si="30">Q31-E31</f>
        <v>2158</v>
      </c>
      <c r="AF31" s="75">
        <f t="shared" si="30"/>
        <v>664</v>
      </c>
      <c r="AG31" s="75">
        <f t="shared" si="30"/>
        <v>1446</v>
      </c>
      <c r="AH31" s="98"/>
      <c r="AI31" s="99"/>
      <c r="AJ31" s="73">
        <f>IF(ISERROR(GETPIVOTDATA("VALUE",'CSS WK pvt'!$J$2,"DT_FILE",AJ$8,"COMMODITY",AJ$6,"TRIM_CAT",TRIM(B31),"TRIM_LINE",A30))=TRUE,0,GETPIVOTDATA("VALUE",'CSS WK pvt'!$J$2,"DT_FILE",AJ$8,"COMMODITY",AJ$6,"TRIM_CAT",TRIM(B31),"TRIM_LINE",A30))</f>
        <v>11635</v>
      </c>
    </row>
    <row r="32" spans="1:36" s="68" customFormat="1" x14ac:dyDescent="0.25">
      <c r="A32" s="176"/>
      <c r="B32" s="69" t="s">
        <v>31</v>
      </c>
      <c r="C32" s="94">
        <v>1888</v>
      </c>
      <c r="D32" s="95">
        <v>1898</v>
      </c>
      <c r="E32" s="95">
        <v>1821</v>
      </c>
      <c r="F32" s="95">
        <v>1643</v>
      </c>
      <c r="G32" s="95">
        <v>1435</v>
      </c>
      <c r="H32" s="95">
        <v>1608</v>
      </c>
      <c r="I32" s="95">
        <v>1908</v>
      </c>
      <c r="J32" s="95">
        <v>2460</v>
      </c>
      <c r="K32" s="95">
        <v>2327</v>
      </c>
      <c r="L32" s="95">
        <v>2123</v>
      </c>
      <c r="M32" s="95">
        <v>2026</v>
      </c>
      <c r="N32" s="96">
        <v>1939</v>
      </c>
      <c r="O32" s="94">
        <v>2153</v>
      </c>
      <c r="P32" s="95">
        <v>1818</v>
      </c>
      <c r="Q32" s="95">
        <v>1606</v>
      </c>
      <c r="R32" s="95">
        <v>1414</v>
      </c>
      <c r="S32" s="95">
        <v>1282</v>
      </c>
      <c r="T32" s="95">
        <v>1282</v>
      </c>
      <c r="U32" s="96"/>
      <c r="V32" s="211">
        <f t="shared" si="25"/>
        <v>0.14036016949152541</v>
      </c>
      <c r="W32" s="211">
        <f t="shared" si="26"/>
        <v>-4.214963119072708E-2</v>
      </c>
      <c r="X32" s="211">
        <f t="shared" si="27"/>
        <v>-0.11806699615595827</v>
      </c>
      <c r="Y32" s="211">
        <f t="shared" si="27"/>
        <v>-0.13937918441874619</v>
      </c>
      <c r="Z32" s="211">
        <f t="shared" si="27"/>
        <v>-0.10662020905923345</v>
      </c>
      <c r="AA32" s="244"/>
      <c r="AB32" s="245"/>
      <c r="AC32" s="97">
        <f t="shared" si="28"/>
        <v>265</v>
      </c>
      <c r="AD32" s="74">
        <f t="shared" si="29"/>
        <v>-80</v>
      </c>
      <c r="AE32" s="75">
        <f t="shared" si="30"/>
        <v>-215</v>
      </c>
      <c r="AF32" s="75">
        <f t="shared" si="30"/>
        <v>-229</v>
      </c>
      <c r="AG32" s="75">
        <f t="shared" si="30"/>
        <v>-153</v>
      </c>
      <c r="AH32" s="98"/>
      <c r="AI32" s="99"/>
      <c r="AJ32" s="73">
        <f>IF(ISERROR(GETPIVOTDATA("VALUE",'CSS WK pvt'!$J$2,"DT_FILE",AJ$8,"COMMODITY",AJ$6,"TRIM_CAT",TRIM(B32),"TRIM_LINE",A30))=TRUE,0,GETPIVOTDATA("VALUE",'CSS WK pvt'!$J$2,"DT_FILE",AJ$8,"COMMODITY",AJ$6,"TRIM_CAT",TRIM(B32),"TRIM_LINE",A30))</f>
        <v>1282</v>
      </c>
    </row>
    <row r="33" spans="1:36" s="68" customFormat="1" x14ac:dyDescent="0.25">
      <c r="A33" s="176"/>
      <c r="B33" s="69" t="s">
        <v>32</v>
      </c>
      <c r="C33" s="94">
        <v>1753</v>
      </c>
      <c r="D33" s="95">
        <v>1614</v>
      </c>
      <c r="E33" s="95">
        <v>1961</v>
      </c>
      <c r="F33" s="95">
        <v>1640</v>
      </c>
      <c r="G33" s="95">
        <v>1512</v>
      </c>
      <c r="H33" s="95">
        <v>1716</v>
      </c>
      <c r="I33" s="95">
        <v>1745</v>
      </c>
      <c r="J33" s="95">
        <v>1752</v>
      </c>
      <c r="K33" s="95">
        <v>1693</v>
      </c>
      <c r="L33" s="95">
        <v>1755</v>
      </c>
      <c r="M33" s="95">
        <v>1933</v>
      </c>
      <c r="N33" s="96">
        <v>1552</v>
      </c>
      <c r="O33" s="94">
        <v>2196</v>
      </c>
      <c r="P33" s="95">
        <v>3173</v>
      </c>
      <c r="Q33" s="95">
        <v>1787</v>
      </c>
      <c r="R33" s="95">
        <v>1334</v>
      </c>
      <c r="S33" s="95">
        <v>1250</v>
      </c>
      <c r="T33" s="95">
        <v>1250</v>
      </c>
      <c r="U33" s="96"/>
      <c r="V33" s="211">
        <f t="shared" si="25"/>
        <v>0.25270964061608669</v>
      </c>
      <c r="W33" s="211">
        <f t="shared" si="26"/>
        <v>0.96592317224287483</v>
      </c>
      <c r="X33" s="211">
        <f t="shared" si="27"/>
        <v>-8.8730239673635899E-2</v>
      </c>
      <c r="Y33" s="211">
        <f t="shared" si="27"/>
        <v>-0.18658536585365854</v>
      </c>
      <c r="Z33" s="211">
        <f t="shared" si="27"/>
        <v>-0.17328042328042328</v>
      </c>
      <c r="AA33" s="244"/>
      <c r="AB33" s="245"/>
      <c r="AC33" s="97">
        <f t="shared" si="28"/>
        <v>443</v>
      </c>
      <c r="AD33" s="74">
        <f t="shared" si="29"/>
        <v>1559</v>
      </c>
      <c r="AE33" s="75">
        <f t="shared" si="30"/>
        <v>-174</v>
      </c>
      <c r="AF33" s="75">
        <f t="shared" si="30"/>
        <v>-306</v>
      </c>
      <c r="AG33" s="75">
        <f t="shared" si="30"/>
        <v>-262</v>
      </c>
      <c r="AH33" s="98"/>
      <c r="AI33" s="99"/>
      <c r="AJ33" s="73">
        <f>IF(ISERROR(GETPIVOTDATA("VALUE",'CSS WK pvt'!$J$2,"DT_FILE",AJ$8,"COMMODITY",AJ$6,"TRIM_CAT",TRIM(B33),"TRIM_LINE",A30))=TRUE,0,GETPIVOTDATA("VALUE",'CSS WK pvt'!$J$2,"DT_FILE",AJ$8,"COMMODITY",AJ$6,"TRIM_CAT",TRIM(B33),"TRIM_LINE",A30))</f>
        <v>1250</v>
      </c>
    </row>
    <row r="34" spans="1:36" s="68" customFormat="1" x14ac:dyDescent="0.25">
      <c r="A34" s="176"/>
      <c r="B34" s="69" t="s">
        <v>33</v>
      </c>
      <c r="C34" s="94">
        <v>241</v>
      </c>
      <c r="D34" s="95">
        <v>214</v>
      </c>
      <c r="E34" s="95">
        <v>246</v>
      </c>
      <c r="F34" s="95">
        <v>204</v>
      </c>
      <c r="G34" s="95">
        <v>206</v>
      </c>
      <c r="H34" s="95">
        <v>240</v>
      </c>
      <c r="I34" s="95">
        <v>244</v>
      </c>
      <c r="J34" s="95">
        <v>224</v>
      </c>
      <c r="K34" s="95">
        <v>233</v>
      </c>
      <c r="L34" s="95">
        <v>222</v>
      </c>
      <c r="M34" s="95">
        <v>256</v>
      </c>
      <c r="N34" s="96">
        <v>176</v>
      </c>
      <c r="O34" s="94">
        <v>267</v>
      </c>
      <c r="P34" s="95">
        <v>493</v>
      </c>
      <c r="Q34" s="95">
        <v>287</v>
      </c>
      <c r="R34" s="95">
        <v>191</v>
      </c>
      <c r="S34" s="95">
        <v>182</v>
      </c>
      <c r="T34" s="95">
        <v>182</v>
      </c>
      <c r="U34" s="96"/>
      <c r="V34" s="211">
        <f t="shared" si="25"/>
        <v>0.1078838174273859</v>
      </c>
      <c r="W34" s="211">
        <f t="shared" si="26"/>
        <v>1.3037383177570094</v>
      </c>
      <c r="X34" s="211">
        <f t="shared" si="27"/>
        <v>0.16666666666666666</v>
      </c>
      <c r="Y34" s="211">
        <f t="shared" si="27"/>
        <v>-6.3725490196078427E-2</v>
      </c>
      <c r="Z34" s="211">
        <f t="shared" si="27"/>
        <v>-0.11650485436893204</v>
      </c>
      <c r="AA34" s="244"/>
      <c r="AB34" s="245"/>
      <c r="AC34" s="97">
        <f t="shared" si="28"/>
        <v>26</v>
      </c>
      <c r="AD34" s="74">
        <f t="shared" si="29"/>
        <v>279</v>
      </c>
      <c r="AE34" s="75">
        <f t="shared" si="30"/>
        <v>41</v>
      </c>
      <c r="AF34" s="75">
        <f t="shared" si="30"/>
        <v>-13</v>
      </c>
      <c r="AG34" s="75">
        <f t="shared" si="30"/>
        <v>-24</v>
      </c>
      <c r="AH34" s="98"/>
      <c r="AI34" s="99"/>
      <c r="AJ34" s="73">
        <f>IF(ISERROR(GETPIVOTDATA("VALUE",'CSS WK pvt'!$J$2,"DT_FILE",AJ$8,"COMMODITY",AJ$6,"TRIM_CAT",TRIM(B34),"TRIM_LINE",A30))=TRUE,0,GETPIVOTDATA("VALUE",'CSS WK pvt'!$J$2,"DT_FILE",AJ$8,"COMMODITY",AJ$6,"TRIM_CAT",TRIM(B34),"TRIM_LINE",A30))</f>
        <v>182</v>
      </c>
    </row>
    <row r="35" spans="1:36" s="68" customFormat="1" x14ac:dyDescent="0.25">
      <c r="A35" s="176"/>
      <c r="B35" s="69" t="s">
        <v>34</v>
      </c>
      <c r="C35" s="94">
        <v>15</v>
      </c>
      <c r="D35" s="95">
        <v>14</v>
      </c>
      <c r="E35" s="95">
        <v>12</v>
      </c>
      <c r="F35" s="95">
        <v>14</v>
      </c>
      <c r="G35" s="95">
        <v>10</v>
      </c>
      <c r="H35" s="95">
        <v>17</v>
      </c>
      <c r="I35" s="95">
        <v>11</v>
      </c>
      <c r="J35" s="95">
        <v>20</v>
      </c>
      <c r="K35" s="95">
        <v>14</v>
      </c>
      <c r="L35" s="95">
        <v>13</v>
      </c>
      <c r="M35" s="95">
        <v>30</v>
      </c>
      <c r="N35" s="96">
        <v>11</v>
      </c>
      <c r="O35" s="94">
        <v>16</v>
      </c>
      <c r="P35" s="95">
        <v>32</v>
      </c>
      <c r="Q35" s="95">
        <v>24</v>
      </c>
      <c r="R35" s="95">
        <v>19</v>
      </c>
      <c r="S35" s="95">
        <v>16</v>
      </c>
      <c r="T35" s="95">
        <v>16</v>
      </c>
      <c r="U35" s="96"/>
      <c r="V35" s="211">
        <f t="shared" si="25"/>
        <v>6.6666666666666666E-2</v>
      </c>
      <c r="W35" s="211">
        <f t="shared" si="26"/>
        <v>1.2857142857142858</v>
      </c>
      <c r="X35" s="211">
        <f t="shared" si="27"/>
        <v>1</v>
      </c>
      <c r="Y35" s="211">
        <f t="shared" si="27"/>
        <v>0.35714285714285715</v>
      </c>
      <c r="Z35" s="211">
        <f t="shared" si="27"/>
        <v>0.6</v>
      </c>
      <c r="AA35" s="244"/>
      <c r="AB35" s="245"/>
      <c r="AC35" s="97">
        <f t="shared" si="28"/>
        <v>1</v>
      </c>
      <c r="AD35" s="74">
        <f t="shared" si="29"/>
        <v>18</v>
      </c>
      <c r="AE35" s="75">
        <f t="shared" si="30"/>
        <v>12</v>
      </c>
      <c r="AF35" s="75">
        <f t="shared" si="30"/>
        <v>5</v>
      </c>
      <c r="AG35" s="75">
        <f t="shared" si="30"/>
        <v>6</v>
      </c>
      <c r="AH35" s="98"/>
      <c r="AI35" s="99"/>
      <c r="AJ35" s="73">
        <f>IF(ISERROR(GETPIVOTDATA("VALUE",'CSS WK pvt'!$J$2,"DT_FILE",AJ$8,"COMMODITY",AJ$6,"TRIM_CAT",TRIM(B35),"TRIM_LINE",A30))=TRUE,0,GETPIVOTDATA("VALUE",'CSS WK pvt'!$J$2,"DT_FILE",AJ$8,"COMMODITY",AJ$6,"TRIM_CAT",TRIM(B35),"TRIM_LINE",A30))</f>
        <v>16</v>
      </c>
    </row>
    <row r="36" spans="1:36" s="85" customFormat="1" x14ac:dyDescent="0.25">
      <c r="A36" s="177"/>
      <c r="B36" s="69" t="s">
        <v>35</v>
      </c>
      <c r="C36" s="162">
        <f>SUM(C31:C35)</f>
        <v>15100</v>
      </c>
      <c r="D36" s="163">
        <f t="shared" ref="D36:AJ36" si="31">SUM(D31:D35)</f>
        <v>15849</v>
      </c>
      <c r="E36" s="163">
        <f t="shared" si="31"/>
        <v>16572</v>
      </c>
      <c r="F36" s="163">
        <f t="shared" si="31"/>
        <v>15016</v>
      </c>
      <c r="G36" s="163">
        <f t="shared" si="31"/>
        <v>13352</v>
      </c>
      <c r="H36" s="163">
        <f t="shared" si="31"/>
        <v>15152</v>
      </c>
      <c r="I36" s="163">
        <f t="shared" si="31"/>
        <v>16902</v>
      </c>
      <c r="J36" s="163">
        <f t="shared" si="31"/>
        <v>20460</v>
      </c>
      <c r="K36" s="163">
        <f t="shared" si="31"/>
        <v>20542</v>
      </c>
      <c r="L36" s="163">
        <f t="shared" si="31"/>
        <v>18617</v>
      </c>
      <c r="M36" s="163">
        <f t="shared" si="31"/>
        <v>18547</v>
      </c>
      <c r="N36" s="164">
        <f t="shared" si="31"/>
        <v>16931</v>
      </c>
      <c r="O36" s="162">
        <f t="shared" si="31"/>
        <v>21965</v>
      </c>
      <c r="P36" s="163">
        <v>23692</v>
      </c>
      <c r="Q36" s="163">
        <v>18394</v>
      </c>
      <c r="R36" s="163">
        <v>15137</v>
      </c>
      <c r="S36" s="163">
        <v>14365</v>
      </c>
      <c r="T36" s="163">
        <v>14365</v>
      </c>
      <c r="U36" s="164"/>
      <c r="V36" s="246">
        <f t="shared" si="25"/>
        <v>0.454635761589404</v>
      </c>
      <c r="W36" s="247">
        <f t="shared" si="26"/>
        <v>0.49485771972995141</v>
      </c>
      <c r="X36" s="248">
        <f t="shared" si="27"/>
        <v>0.10994448467294231</v>
      </c>
      <c r="Y36" s="248">
        <f t="shared" si="27"/>
        <v>8.0580713905167821E-3</v>
      </c>
      <c r="Z36" s="248">
        <f t="shared" si="27"/>
        <v>7.5868783702816064E-2</v>
      </c>
      <c r="AA36" s="248"/>
      <c r="AB36" s="249"/>
      <c r="AC36" s="100">
        <f>SUM(AC31:AC35)</f>
        <v>6865</v>
      </c>
      <c r="AD36" s="165">
        <f t="shared" si="31"/>
        <v>7843</v>
      </c>
      <c r="AE36" s="166">
        <f t="shared" si="31"/>
        <v>1822</v>
      </c>
      <c r="AF36" s="166">
        <f t="shared" si="31"/>
        <v>121</v>
      </c>
      <c r="AG36" s="166">
        <f t="shared" ref="AG36" si="32">SUM(AG31:AG35)</f>
        <v>1013</v>
      </c>
      <c r="AH36" s="166"/>
      <c r="AI36" s="167"/>
      <c r="AJ36" s="100">
        <f t="shared" si="31"/>
        <v>14365</v>
      </c>
    </row>
    <row r="37" spans="1:36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  <c r="AJ37" s="105"/>
    </row>
    <row r="38" spans="1:36" s="68" customFormat="1" x14ac:dyDescent="0.25">
      <c r="A38" s="176"/>
      <c r="B38" s="69" t="s">
        <v>30</v>
      </c>
      <c r="C38" s="94">
        <v>19416</v>
      </c>
      <c r="D38" s="95">
        <v>19623</v>
      </c>
      <c r="E38" s="95">
        <v>19427</v>
      </c>
      <c r="F38" s="95">
        <v>20354</v>
      </c>
      <c r="G38" s="95">
        <v>20256</v>
      </c>
      <c r="H38" s="95">
        <v>19361</v>
      </c>
      <c r="I38" s="95">
        <v>19347</v>
      </c>
      <c r="J38" s="95">
        <v>20115</v>
      </c>
      <c r="K38" s="95">
        <v>25355</v>
      </c>
      <c r="L38" s="95">
        <v>27580</v>
      </c>
      <c r="M38" s="95">
        <v>29057</v>
      </c>
      <c r="N38" s="96">
        <v>27880</v>
      </c>
      <c r="O38" s="94">
        <v>29264</v>
      </c>
      <c r="P38" s="95">
        <v>35087</v>
      </c>
      <c r="Q38" s="95">
        <v>39180</v>
      </c>
      <c r="R38" s="95">
        <v>39067</v>
      </c>
      <c r="S38" s="95">
        <v>38219</v>
      </c>
      <c r="T38" s="95">
        <v>38219</v>
      </c>
      <c r="U38" s="96"/>
      <c r="V38" s="211">
        <f t="shared" ref="V38:V43" si="33">IF(ISERROR((O38-C38)/C38)=TRUE,0,(O38-C38)/C38)</f>
        <v>0.50721054800164811</v>
      </c>
      <c r="W38" s="211">
        <f t="shared" ref="W38:W43" si="34">IF(ISERROR((P38-D38)/D38)=TRUE,0,(P38-D38)/D38)</f>
        <v>0.78805483361361672</v>
      </c>
      <c r="X38" s="211">
        <f t="shared" ref="X38:Z43" si="35">IF(ISERROR((Q38-E38)/E38)=TRUE,0,(Q38-E38)/E38)</f>
        <v>1.0167807690327895</v>
      </c>
      <c r="Y38" s="211">
        <f t="shared" si="35"/>
        <v>0.91937702662867249</v>
      </c>
      <c r="Z38" s="211">
        <f t="shared" si="35"/>
        <v>0.88679897314375988</v>
      </c>
      <c r="AA38" s="244"/>
      <c r="AB38" s="245"/>
      <c r="AC38" s="97">
        <f t="shared" ref="AC38:AC42" si="36">O38-C38</f>
        <v>9848</v>
      </c>
      <c r="AD38" s="74">
        <f t="shared" ref="AD38:AD42" si="37">P38-D38</f>
        <v>15464</v>
      </c>
      <c r="AE38" s="75">
        <f t="shared" ref="AE38:AG42" si="38">Q38-E38</f>
        <v>19753</v>
      </c>
      <c r="AF38" s="75">
        <f t="shared" si="38"/>
        <v>18713</v>
      </c>
      <c r="AG38" s="75">
        <f t="shared" si="38"/>
        <v>17963</v>
      </c>
      <c r="AH38" s="98"/>
      <c r="AI38" s="99"/>
      <c r="AJ38" s="73">
        <f>IF(ISERROR(GETPIVOTDATA("VALUE",'CSS WK pvt'!$J$2,"DT_FILE",AJ$8,"COMMODITY",AJ$6,"TRIM_CAT",TRIM(B38),"TRIM_LINE",A37))=TRUE,0,GETPIVOTDATA("VALUE",'CSS WK pvt'!$J$2,"DT_FILE",AJ$8,"COMMODITY",AJ$6,"TRIM_CAT",TRIM(B38),"TRIM_LINE",A37))</f>
        <v>38219</v>
      </c>
    </row>
    <row r="39" spans="1:36" s="68" customFormat="1" x14ac:dyDescent="0.25">
      <c r="A39" s="176"/>
      <c r="B39" s="69" t="s">
        <v>31</v>
      </c>
      <c r="C39" s="94">
        <v>8625</v>
      </c>
      <c r="D39" s="95">
        <v>8706</v>
      </c>
      <c r="E39" s="95">
        <v>8325</v>
      </c>
      <c r="F39" s="95">
        <v>8471</v>
      </c>
      <c r="G39" s="95">
        <v>8406</v>
      </c>
      <c r="H39" s="95">
        <v>8236</v>
      </c>
      <c r="I39" s="95">
        <v>8288</v>
      </c>
      <c r="J39" s="95">
        <v>8487</v>
      </c>
      <c r="K39" s="95">
        <v>9524</v>
      </c>
      <c r="L39" s="95">
        <v>10026</v>
      </c>
      <c r="M39" s="95">
        <v>10503</v>
      </c>
      <c r="N39" s="96">
        <v>9985</v>
      </c>
      <c r="O39" s="94">
        <v>10101</v>
      </c>
      <c r="P39" s="95">
        <v>10497</v>
      </c>
      <c r="Q39" s="95">
        <v>10186</v>
      </c>
      <c r="R39" s="95">
        <v>9977</v>
      </c>
      <c r="S39" s="95">
        <v>10073</v>
      </c>
      <c r="T39" s="95">
        <v>10073</v>
      </c>
      <c r="U39" s="96"/>
      <c r="V39" s="211">
        <f t="shared" si="33"/>
        <v>0.1711304347826087</v>
      </c>
      <c r="W39" s="211">
        <f t="shared" si="34"/>
        <v>0.20572019297036526</v>
      </c>
      <c r="X39" s="211">
        <f t="shared" si="35"/>
        <v>0.22354354354354355</v>
      </c>
      <c r="Y39" s="211">
        <f t="shared" si="35"/>
        <v>0.17778302443631214</v>
      </c>
      <c r="Z39" s="211">
        <f t="shared" si="35"/>
        <v>0.19831073043064479</v>
      </c>
      <c r="AA39" s="244"/>
      <c r="AB39" s="245"/>
      <c r="AC39" s="97">
        <f t="shared" si="36"/>
        <v>1476</v>
      </c>
      <c r="AD39" s="74">
        <f t="shared" si="37"/>
        <v>1791</v>
      </c>
      <c r="AE39" s="75">
        <f t="shared" si="38"/>
        <v>1861</v>
      </c>
      <c r="AF39" s="75">
        <f t="shared" si="38"/>
        <v>1506</v>
      </c>
      <c r="AG39" s="75">
        <f t="shared" si="38"/>
        <v>1667</v>
      </c>
      <c r="AH39" s="98"/>
      <c r="AI39" s="99"/>
      <c r="AJ39" s="73">
        <f>IF(ISERROR(GETPIVOTDATA("VALUE",'CSS WK pvt'!$J$2,"DT_FILE",AJ$8,"COMMODITY",AJ$6,"TRIM_CAT",TRIM(B39),"TRIM_LINE",A37))=TRUE,0,GETPIVOTDATA("VALUE",'CSS WK pvt'!$J$2,"DT_FILE",AJ$8,"COMMODITY",AJ$6,"TRIM_CAT",TRIM(B39),"TRIM_LINE",A37))</f>
        <v>10073</v>
      </c>
    </row>
    <row r="40" spans="1:36" s="68" customFormat="1" x14ac:dyDescent="0.25">
      <c r="A40" s="176"/>
      <c r="B40" s="69" t="s">
        <v>32</v>
      </c>
      <c r="C40" s="94">
        <v>1684</v>
      </c>
      <c r="D40" s="95">
        <v>1782</v>
      </c>
      <c r="E40" s="95">
        <v>1805</v>
      </c>
      <c r="F40" s="95">
        <v>1994</v>
      </c>
      <c r="G40" s="95">
        <v>2058</v>
      </c>
      <c r="H40" s="95">
        <v>1940</v>
      </c>
      <c r="I40" s="95">
        <v>2044</v>
      </c>
      <c r="J40" s="95">
        <v>2144</v>
      </c>
      <c r="K40" s="95">
        <v>2230</v>
      </c>
      <c r="L40" s="95">
        <v>2235</v>
      </c>
      <c r="M40" s="95">
        <v>2412</v>
      </c>
      <c r="N40" s="96">
        <v>2327</v>
      </c>
      <c r="O40" s="94">
        <v>2635</v>
      </c>
      <c r="P40" s="95">
        <v>3581</v>
      </c>
      <c r="Q40" s="95">
        <v>4628</v>
      </c>
      <c r="R40" s="95">
        <v>4498</v>
      </c>
      <c r="S40" s="95">
        <v>4211</v>
      </c>
      <c r="T40" s="95">
        <v>4211</v>
      </c>
      <c r="U40" s="96"/>
      <c r="V40" s="211">
        <f t="shared" si="33"/>
        <v>0.56472684085510694</v>
      </c>
      <c r="W40" s="211">
        <f t="shared" si="34"/>
        <v>1.0095398428731761</v>
      </c>
      <c r="X40" s="211">
        <f t="shared" si="35"/>
        <v>1.56398891966759</v>
      </c>
      <c r="Y40" s="211">
        <f t="shared" si="35"/>
        <v>1.2557673019057172</v>
      </c>
      <c r="Z40" s="211">
        <f t="shared" si="35"/>
        <v>1.0461613216715258</v>
      </c>
      <c r="AA40" s="244"/>
      <c r="AB40" s="245"/>
      <c r="AC40" s="97">
        <f t="shared" si="36"/>
        <v>951</v>
      </c>
      <c r="AD40" s="74">
        <f t="shared" si="37"/>
        <v>1799</v>
      </c>
      <c r="AE40" s="75">
        <f t="shared" si="38"/>
        <v>2823</v>
      </c>
      <c r="AF40" s="75">
        <f t="shared" si="38"/>
        <v>2504</v>
      </c>
      <c r="AG40" s="75">
        <f t="shared" si="38"/>
        <v>2153</v>
      </c>
      <c r="AH40" s="98"/>
      <c r="AI40" s="99"/>
      <c r="AJ40" s="73">
        <f>IF(ISERROR(GETPIVOTDATA("VALUE",'CSS WK pvt'!$J$2,"DT_FILE",AJ$8,"COMMODITY",AJ$6,"TRIM_CAT",TRIM(B40),"TRIM_LINE",A37))=TRUE,0,GETPIVOTDATA("VALUE",'CSS WK pvt'!$J$2,"DT_FILE",AJ$8,"COMMODITY",AJ$6,"TRIM_CAT",TRIM(B40),"TRIM_LINE",A37))</f>
        <v>4211</v>
      </c>
    </row>
    <row r="41" spans="1:36" s="68" customFormat="1" x14ac:dyDescent="0.25">
      <c r="A41" s="176"/>
      <c r="B41" s="69" t="s">
        <v>33</v>
      </c>
      <c r="C41" s="94">
        <v>176</v>
      </c>
      <c r="D41" s="95">
        <v>184</v>
      </c>
      <c r="E41" s="95">
        <v>172</v>
      </c>
      <c r="F41" s="95">
        <v>180</v>
      </c>
      <c r="G41" s="95">
        <v>189</v>
      </c>
      <c r="H41" s="95">
        <v>157</v>
      </c>
      <c r="I41" s="95">
        <v>165</v>
      </c>
      <c r="J41" s="95">
        <v>177</v>
      </c>
      <c r="K41" s="95">
        <v>223</v>
      </c>
      <c r="L41" s="95">
        <v>217</v>
      </c>
      <c r="M41" s="95">
        <v>218</v>
      </c>
      <c r="N41" s="96">
        <v>194</v>
      </c>
      <c r="O41" s="94">
        <v>224</v>
      </c>
      <c r="P41" s="95">
        <v>346</v>
      </c>
      <c r="Q41" s="95">
        <v>474</v>
      </c>
      <c r="R41" s="95">
        <v>466</v>
      </c>
      <c r="S41" s="95">
        <v>443</v>
      </c>
      <c r="T41" s="95">
        <v>443</v>
      </c>
      <c r="U41" s="96"/>
      <c r="V41" s="211">
        <f t="shared" si="33"/>
        <v>0.27272727272727271</v>
      </c>
      <c r="W41" s="211">
        <f t="shared" si="34"/>
        <v>0.88043478260869568</v>
      </c>
      <c r="X41" s="211">
        <f t="shared" si="35"/>
        <v>1.7558139534883721</v>
      </c>
      <c r="Y41" s="211">
        <f t="shared" si="35"/>
        <v>1.5888888888888888</v>
      </c>
      <c r="Z41" s="211">
        <f t="shared" si="35"/>
        <v>1.343915343915344</v>
      </c>
      <c r="AA41" s="244"/>
      <c r="AB41" s="245"/>
      <c r="AC41" s="97">
        <f t="shared" si="36"/>
        <v>48</v>
      </c>
      <c r="AD41" s="74">
        <f t="shared" si="37"/>
        <v>162</v>
      </c>
      <c r="AE41" s="75">
        <f t="shared" si="38"/>
        <v>302</v>
      </c>
      <c r="AF41" s="75">
        <f t="shared" si="38"/>
        <v>286</v>
      </c>
      <c r="AG41" s="75">
        <f t="shared" si="38"/>
        <v>254</v>
      </c>
      <c r="AH41" s="98"/>
      <c r="AI41" s="99"/>
      <c r="AJ41" s="73">
        <f>IF(ISERROR(GETPIVOTDATA("VALUE",'CSS WK pvt'!$J$2,"DT_FILE",AJ$8,"COMMODITY",AJ$6,"TRIM_CAT",TRIM(B41),"TRIM_LINE",A37))=TRUE,0,GETPIVOTDATA("VALUE",'CSS WK pvt'!$J$2,"DT_FILE",AJ$8,"COMMODITY",AJ$6,"TRIM_CAT",TRIM(B41),"TRIM_LINE",A37))</f>
        <v>443</v>
      </c>
    </row>
    <row r="42" spans="1:36" s="68" customFormat="1" x14ac:dyDescent="0.25">
      <c r="A42" s="176"/>
      <c r="B42" s="69" t="s">
        <v>34</v>
      </c>
      <c r="C42" s="94">
        <v>12</v>
      </c>
      <c r="D42" s="95">
        <v>15</v>
      </c>
      <c r="E42" s="95">
        <v>20</v>
      </c>
      <c r="F42" s="95">
        <v>17</v>
      </c>
      <c r="G42" s="95">
        <v>16</v>
      </c>
      <c r="H42" s="95">
        <v>15</v>
      </c>
      <c r="I42" s="95">
        <v>18</v>
      </c>
      <c r="J42" s="95">
        <v>13</v>
      </c>
      <c r="K42" s="95">
        <v>13</v>
      </c>
      <c r="L42" s="95">
        <v>14</v>
      </c>
      <c r="M42" s="95">
        <v>12</v>
      </c>
      <c r="N42" s="96">
        <v>15</v>
      </c>
      <c r="O42" s="94">
        <v>12</v>
      </c>
      <c r="P42" s="95">
        <v>19</v>
      </c>
      <c r="Q42" s="95">
        <v>24</v>
      </c>
      <c r="R42" s="95">
        <v>28</v>
      </c>
      <c r="S42" s="95">
        <v>29</v>
      </c>
      <c r="T42" s="95">
        <v>29</v>
      </c>
      <c r="U42" s="96"/>
      <c r="V42" s="211">
        <f t="shared" si="33"/>
        <v>0</v>
      </c>
      <c r="W42" s="211">
        <f t="shared" si="34"/>
        <v>0.26666666666666666</v>
      </c>
      <c r="X42" s="211">
        <f t="shared" si="35"/>
        <v>0.2</v>
      </c>
      <c r="Y42" s="211">
        <f t="shared" si="35"/>
        <v>0.6470588235294118</v>
      </c>
      <c r="Z42" s="211">
        <f t="shared" si="35"/>
        <v>0.8125</v>
      </c>
      <c r="AA42" s="244"/>
      <c r="AB42" s="245"/>
      <c r="AC42" s="97">
        <f t="shared" si="36"/>
        <v>0</v>
      </c>
      <c r="AD42" s="74">
        <f t="shared" si="37"/>
        <v>4</v>
      </c>
      <c r="AE42" s="75">
        <f t="shared" si="38"/>
        <v>4</v>
      </c>
      <c r="AF42" s="75">
        <f t="shared" si="38"/>
        <v>11</v>
      </c>
      <c r="AG42" s="75">
        <f t="shared" si="38"/>
        <v>13</v>
      </c>
      <c r="AH42" s="98"/>
      <c r="AI42" s="99"/>
      <c r="AJ42" s="73">
        <f>IF(ISERROR(GETPIVOTDATA("VALUE",'CSS WK pvt'!$J$2,"DT_FILE",AJ$8,"COMMODITY",AJ$6,"TRIM_CAT",TRIM(B42),"TRIM_LINE",A37))=TRUE,0,GETPIVOTDATA("VALUE",'CSS WK pvt'!$J$2,"DT_FILE",AJ$8,"COMMODITY",AJ$6,"TRIM_CAT",TRIM(B42),"TRIM_LINE",A37))</f>
        <v>29</v>
      </c>
    </row>
    <row r="43" spans="1:36" s="85" customFormat="1" ht="15.75" thickBot="1" x14ac:dyDescent="0.3">
      <c r="A43" s="177"/>
      <c r="B43" s="77" t="s">
        <v>35</v>
      </c>
      <c r="C43" s="78">
        <f>SUM(C38:C42)</f>
        <v>29913</v>
      </c>
      <c r="D43" s="79">
        <f t="shared" ref="D43:AJ43" si="39">SUM(D38:D42)</f>
        <v>30310</v>
      </c>
      <c r="E43" s="79">
        <f t="shared" si="39"/>
        <v>29749</v>
      </c>
      <c r="F43" s="79">
        <f t="shared" si="39"/>
        <v>31016</v>
      </c>
      <c r="G43" s="79">
        <f t="shared" si="39"/>
        <v>30925</v>
      </c>
      <c r="H43" s="79">
        <f t="shared" si="39"/>
        <v>29709</v>
      </c>
      <c r="I43" s="79">
        <f t="shared" si="39"/>
        <v>29862</v>
      </c>
      <c r="J43" s="79">
        <f t="shared" si="39"/>
        <v>30936</v>
      </c>
      <c r="K43" s="79">
        <f t="shared" si="39"/>
        <v>37345</v>
      </c>
      <c r="L43" s="79">
        <f t="shared" si="39"/>
        <v>40072</v>
      </c>
      <c r="M43" s="79">
        <f t="shared" si="39"/>
        <v>42202</v>
      </c>
      <c r="N43" s="80">
        <f t="shared" si="39"/>
        <v>40401</v>
      </c>
      <c r="O43" s="78">
        <f t="shared" si="39"/>
        <v>42236</v>
      </c>
      <c r="P43" s="79">
        <v>49530</v>
      </c>
      <c r="Q43" s="79">
        <v>54492</v>
      </c>
      <c r="R43" s="79">
        <v>54036</v>
      </c>
      <c r="S43" s="79">
        <v>52975</v>
      </c>
      <c r="T43" s="79">
        <v>52975</v>
      </c>
      <c r="U43" s="80"/>
      <c r="V43" s="212">
        <f t="shared" si="33"/>
        <v>0.41196135459499217</v>
      </c>
      <c r="W43" s="216">
        <f t="shared" si="34"/>
        <v>0.63411415374463875</v>
      </c>
      <c r="X43" s="217">
        <f t="shared" si="35"/>
        <v>0.83172543614911421</v>
      </c>
      <c r="Y43" s="217">
        <f t="shared" si="35"/>
        <v>0.7421975754449317</v>
      </c>
      <c r="Z43" s="217">
        <f t="shared" si="35"/>
        <v>0.71301535974130958</v>
      </c>
      <c r="AA43" s="217"/>
      <c r="AB43" s="218"/>
      <c r="AC43" s="81">
        <f>SUM(AC38:AC42)</f>
        <v>12323</v>
      </c>
      <c r="AD43" s="82">
        <f t="shared" si="39"/>
        <v>19220</v>
      </c>
      <c r="AE43" s="83">
        <f t="shared" si="39"/>
        <v>24743</v>
      </c>
      <c r="AF43" s="83">
        <f t="shared" si="39"/>
        <v>23020</v>
      </c>
      <c r="AG43" s="83">
        <f t="shared" ref="AG43" si="40">SUM(AG38:AG42)</f>
        <v>22050</v>
      </c>
      <c r="AH43" s="83"/>
      <c r="AI43" s="84"/>
      <c r="AJ43" s="81">
        <f t="shared" si="39"/>
        <v>52975</v>
      </c>
    </row>
    <row r="44" spans="1:36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  <c r="AJ44" s="112"/>
    </row>
    <row r="45" spans="1:36" s="42" customFormat="1" x14ac:dyDescent="0.25">
      <c r="A45" s="176"/>
      <c r="B45" s="43" t="s">
        <v>30</v>
      </c>
      <c r="C45" s="44">
        <v>8438345.2100000009</v>
      </c>
      <c r="D45" s="45">
        <v>8657784.0199999996</v>
      </c>
      <c r="E45" s="45">
        <v>6848513.6200000001</v>
      </c>
      <c r="F45" s="45">
        <v>5808898.4900000002</v>
      </c>
      <c r="G45" s="45">
        <v>7096342.1900000004</v>
      </c>
      <c r="H45" s="45">
        <v>9466796.1500000004</v>
      </c>
      <c r="I45" s="45">
        <v>10947284.140000001</v>
      </c>
      <c r="J45" s="45">
        <v>9316186.9900000002</v>
      </c>
      <c r="K45" s="45">
        <v>8279962.3399999999</v>
      </c>
      <c r="L45" s="45">
        <v>7756521.2000000002</v>
      </c>
      <c r="M45" s="45">
        <v>8194074.71</v>
      </c>
      <c r="N45" s="46">
        <v>10749333.18</v>
      </c>
      <c r="O45" s="44">
        <v>10425564.279999999</v>
      </c>
      <c r="P45" s="45">
        <v>10149610</v>
      </c>
      <c r="Q45" s="45">
        <v>9310253</v>
      </c>
      <c r="R45" s="45">
        <v>9362688</v>
      </c>
      <c r="S45" s="45">
        <v>8752687</v>
      </c>
      <c r="T45" s="45">
        <v>8752687</v>
      </c>
      <c r="U45" s="46"/>
      <c r="V45" s="211">
        <f t="shared" ref="V45:V50" si="41">IF(ISERROR((O45-C45)/C45)=TRUE,0,(O45-C45)/C45)</f>
        <v>0.23549866953120283</v>
      </c>
      <c r="W45" s="211">
        <f t="shared" ref="W45:W50" si="42">IF(ISERROR((P45-D45)/D45)=TRUE,0,(P45-D45)/D45)</f>
        <v>0.17231037140148023</v>
      </c>
      <c r="X45" s="211">
        <f t="shared" ref="X45:Z50" si="43">IF(ISERROR((Q45-E45)/E45)=TRUE,0,(Q45-E45)/E45)</f>
        <v>0.35945600995972027</v>
      </c>
      <c r="Y45" s="211">
        <f t="shared" si="43"/>
        <v>0.61178371701930012</v>
      </c>
      <c r="Z45" s="211">
        <f t="shared" si="43"/>
        <v>0.23340824972252353</v>
      </c>
      <c r="AA45" s="244"/>
      <c r="AB45" s="245"/>
      <c r="AC45" s="47">
        <f t="shared" ref="AC45:AC49" si="44">O45-C45</f>
        <v>1987219.0699999984</v>
      </c>
      <c r="AD45" s="74">
        <f t="shared" ref="AD45:AD49" si="45">P45-D45</f>
        <v>1491825.9800000004</v>
      </c>
      <c r="AE45" s="75">
        <f t="shared" ref="AE45:AG49" si="46">Q45-E45</f>
        <v>2461739.38</v>
      </c>
      <c r="AF45" s="75">
        <f t="shared" si="46"/>
        <v>3553789.51</v>
      </c>
      <c r="AG45" s="75">
        <f t="shared" si="46"/>
        <v>1656344.8099999996</v>
      </c>
      <c r="AH45" s="48"/>
      <c r="AI45" s="49"/>
      <c r="AJ45" s="73">
        <f>IF(ISERROR(GETPIVOTDATA("VALUE",'CSS WK pvt'!$J$2,"DT_FILE",AJ$8,"COMMODITY",AJ$6,"TRIM_CAT",TRIM(B45),"TRIM_LINE",A44))=TRUE,0,GETPIVOTDATA("VALUE",'CSS WK pvt'!$J$2,"DT_FILE",AJ$8,"COMMODITY",AJ$6,"TRIM_CAT",TRIM(B45),"TRIM_LINE",A44))</f>
        <v>8752687</v>
      </c>
    </row>
    <row r="46" spans="1:36" s="42" customFormat="1" x14ac:dyDescent="0.25">
      <c r="A46" s="176"/>
      <c r="B46" s="43" t="s">
        <v>31</v>
      </c>
      <c r="C46" s="44">
        <v>1724403.37</v>
      </c>
      <c r="D46" s="45">
        <v>1668604.55</v>
      </c>
      <c r="E46" s="45">
        <v>1339641.53</v>
      </c>
      <c r="F46" s="45">
        <v>1139012.5900000001</v>
      </c>
      <c r="G46" s="45">
        <v>1278865.45</v>
      </c>
      <c r="H46" s="45">
        <v>1520501.1</v>
      </c>
      <c r="I46" s="45">
        <v>1803909.28</v>
      </c>
      <c r="J46" s="45">
        <v>1596834.81</v>
      </c>
      <c r="K46" s="45">
        <v>1381152.22</v>
      </c>
      <c r="L46" s="45">
        <v>1421637.6</v>
      </c>
      <c r="M46" s="45">
        <v>1526355.72</v>
      </c>
      <c r="N46" s="46">
        <v>1827968.06</v>
      </c>
      <c r="O46" s="44">
        <v>1620197.28</v>
      </c>
      <c r="P46" s="45">
        <v>1463095</v>
      </c>
      <c r="Q46" s="45">
        <v>1343069</v>
      </c>
      <c r="R46" s="45">
        <v>1336715</v>
      </c>
      <c r="S46" s="45">
        <v>1213728</v>
      </c>
      <c r="T46" s="45">
        <v>1213728</v>
      </c>
      <c r="U46" s="46"/>
      <c r="V46" s="211">
        <f t="shared" si="41"/>
        <v>-6.0430228688314429E-2</v>
      </c>
      <c r="W46" s="211">
        <f t="shared" si="42"/>
        <v>-0.12316252523703117</v>
      </c>
      <c r="X46" s="211">
        <f t="shared" si="43"/>
        <v>2.5584978692023471E-3</v>
      </c>
      <c r="Y46" s="211">
        <f t="shared" si="43"/>
        <v>0.17357350720767706</v>
      </c>
      <c r="Z46" s="211">
        <f t="shared" si="43"/>
        <v>-5.0933778842801605E-2</v>
      </c>
      <c r="AA46" s="244"/>
      <c r="AB46" s="245"/>
      <c r="AC46" s="47">
        <f t="shared" si="44"/>
        <v>-104206.09000000008</v>
      </c>
      <c r="AD46" s="74">
        <f t="shared" si="45"/>
        <v>-205509.55000000005</v>
      </c>
      <c r="AE46" s="75">
        <f t="shared" si="46"/>
        <v>3427.4699999999721</v>
      </c>
      <c r="AF46" s="75">
        <f t="shared" si="46"/>
        <v>197702.40999999992</v>
      </c>
      <c r="AG46" s="75">
        <f t="shared" si="46"/>
        <v>-65137.449999999953</v>
      </c>
      <c r="AH46" s="48"/>
      <c r="AI46" s="49"/>
      <c r="AJ46" s="73">
        <f>IF(ISERROR(GETPIVOTDATA("VALUE",'CSS WK pvt'!$J$2,"DT_FILE",AJ$8,"COMMODITY",AJ$6,"TRIM_CAT",TRIM(B46),"TRIM_LINE",A44))=TRUE,0,GETPIVOTDATA("VALUE",'CSS WK pvt'!$J$2,"DT_FILE",AJ$8,"COMMODITY",AJ$6,"TRIM_CAT",TRIM(B46),"TRIM_LINE",A44))</f>
        <v>1213728</v>
      </c>
    </row>
    <row r="47" spans="1:36" s="42" customFormat="1" x14ac:dyDescent="0.25">
      <c r="A47" s="176"/>
      <c r="B47" s="43" t="s">
        <v>32</v>
      </c>
      <c r="C47" s="44">
        <v>1566810.89</v>
      </c>
      <c r="D47" s="45">
        <v>1706752.69</v>
      </c>
      <c r="E47" s="45">
        <v>1439270.83</v>
      </c>
      <c r="F47" s="45">
        <v>1084967.5</v>
      </c>
      <c r="G47" s="45">
        <v>1514614.33</v>
      </c>
      <c r="H47" s="45">
        <v>1473868.46</v>
      </c>
      <c r="I47" s="45">
        <v>1799603.87</v>
      </c>
      <c r="J47" s="45">
        <v>1494683.04</v>
      </c>
      <c r="K47" s="45">
        <v>1544251.37</v>
      </c>
      <c r="L47" s="45">
        <v>1457698.59</v>
      </c>
      <c r="M47" s="45">
        <v>1526528.26</v>
      </c>
      <c r="N47" s="46">
        <v>1727451.31</v>
      </c>
      <c r="O47" s="44">
        <v>2096007.58</v>
      </c>
      <c r="P47" s="45">
        <v>2534705</v>
      </c>
      <c r="Q47" s="45">
        <v>1743751</v>
      </c>
      <c r="R47" s="45">
        <v>1496658</v>
      </c>
      <c r="S47" s="45">
        <v>1466495</v>
      </c>
      <c r="T47" s="45">
        <v>1466495</v>
      </c>
      <c r="U47" s="46"/>
      <c r="V47" s="211">
        <f t="shared" si="41"/>
        <v>0.33775402850308262</v>
      </c>
      <c r="W47" s="211">
        <f t="shared" si="42"/>
        <v>0.48510385532188621</v>
      </c>
      <c r="X47" s="211">
        <f t="shared" si="43"/>
        <v>0.21155168551564399</v>
      </c>
      <c r="Y47" s="211">
        <f t="shared" si="43"/>
        <v>0.37944961485021439</v>
      </c>
      <c r="Z47" s="211">
        <f t="shared" si="43"/>
        <v>-3.1770021613356896E-2</v>
      </c>
      <c r="AA47" s="244"/>
      <c r="AB47" s="245"/>
      <c r="AC47" s="47">
        <f t="shared" si="44"/>
        <v>529196.69000000018</v>
      </c>
      <c r="AD47" s="74">
        <f t="shared" si="45"/>
        <v>827952.31</v>
      </c>
      <c r="AE47" s="75">
        <f t="shared" si="46"/>
        <v>304480.16999999993</v>
      </c>
      <c r="AF47" s="75">
        <f t="shared" si="46"/>
        <v>411690.5</v>
      </c>
      <c r="AG47" s="75">
        <f t="shared" si="46"/>
        <v>-48119.330000000075</v>
      </c>
      <c r="AH47" s="48"/>
      <c r="AI47" s="49"/>
      <c r="AJ47" s="73">
        <f>IF(ISERROR(GETPIVOTDATA("VALUE",'CSS WK pvt'!$J$2,"DT_FILE",AJ$8,"COMMODITY",AJ$6,"TRIM_CAT",TRIM(B47),"TRIM_LINE",A44))=TRUE,0,GETPIVOTDATA("VALUE",'CSS WK pvt'!$J$2,"DT_FILE",AJ$8,"COMMODITY",AJ$6,"TRIM_CAT",TRIM(B47),"TRIM_LINE",A44))</f>
        <v>1466495</v>
      </c>
    </row>
    <row r="48" spans="1:36" s="42" customFormat="1" x14ac:dyDescent="0.25">
      <c r="A48" s="176"/>
      <c r="B48" s="43" t="s">
        <v>33</v>
      </c>
      <c r="C48" s="44">
        <v>1963996.74</v>
      </c>
      <c r="D48" s="45">
        <v>2200862.4300000002</v>
      </c>
      <c r="E48" s="45">
        <v>1564576.47</v>
      </c>
      <c r="F48" s="45">
        <v>1342715.18</v>
      </c>
      <c r="G48" s="45">
        <v>1944171.86</v>
      </c>
      <c r="H48" s="45">
        <v>1568199.66</v>
      </c>
      <c r="I48" s="45">
        <v>1973554.33</v>
      </c>
      <c r="J48" s="45">
        <v>1582906.07</v>
      </c>
      <c r="K48" s="45">
        <v>1915739.52</v>
      </c>
      <c r="L48" s="45">
        <v>1794912.12</v>
      </c>
      <c r="M48" s="45">
        <v>1676690.53</v>
      </c>
      <c r="N48" s="46">
        <v>1888359.9</v>
      </c>
      <c r="O48" s="44">
        <v>2417443.85</v>
      </c>
      <c r="P48" s="45">
        <v>3529826</v>
      </c>
      <c r="Q48" s="45">
        <v>2331151</v>
      </c>
      <c r="R48" s="45">
        <v>2080390</v>
      </c>
      <c r="S48" s="45">
        <v>2001324</v>
      </c>
      <c r="T48" s="45">
        <v>2001324</v>
      </c>
      <c r="U48" s="46"/>
      <c r="V48" s="211">
        <f t="shared" si="41"/>
        <v>0.23087976714258707</v>
      </c>
      <c r="W48" s="211">
        <f t="shared" si="42"/>
        <v>0.60383763741198482</v>
      </c>
      <c r="X48" s="211">
        <f t="shared" si="43"/>
        <v>0.48995657591603692</v>
      </c>
      <c r="Y48" s="211">
        <f t="shared" si="43"/>
        <v>0.5493903926817898</v>
      </c>
      <c r="Z48" s="211">
        <f t="shared" si="43"/>
        <v>2.9396650150054066E-2</v>
      </c>
      <c r="AA48" s="244"/>
      <c r="AB48" s="245"/>
      <c r="AC48" s="47">
        <f t="shared" si="44"/>
        <v>453447.1100000001</v>
      </c>
      <c r="AD48" s="74">
        <f t="shared" si="45"/>
        <v>1328963.5699999998</v>
      </c>
      <c r="AE48" s="75">
        <f t="shared" si="46"/>
        <v>766574.53</v>
      </c>
      <c r="AF48" s="75">
        <f t="shared" si="46"/>
        <v>737674.82000000007</v>
      </c>
      <c r="AG48" s="75">
        <f t="shared" si="46"/>
        <v>57152.139999999898</v>
      </c>
      <c r="AH48" s="48"/>
      <c r="AI48" s="49"/>
      <c r="AJ48" s="73">
        <f>IF(ISERROR(GETPIVOTDATA("VALUE",'CSS WK pvt'!$J$2,"DT_FILE",AJ$8,"COMMODITY",AJ$6,"TRIM_CAT",TRIM(B48),"TRIM_LINE",A44))=TRUE,0,GETPIVOTDATA("VALUE",'CSS WK pvt'!$J$2,"DT_FILE",AJ$8,"COMMODITY",AJ$6,"TRIM_CAT",TRIM(B48),"TRIM_LINE",A44))</f>
        <v>2001324</v>
      </c>
    </row>
    <row r="49" spans="1:36" s="42" customFormat="1" x14ac:dyDescent="0.25">
      <c r="A49" s="176"/>
      <c r="B49" s="43" t="s">
        <v>34</v>
      </c>
      <c r="C49" s="44">
        <v>1765305.19</v>
      </c>
      <c r="D49" s="45">
        <v>2086876.74</v>
      </c>
      <c r="E49" s="45">
        <v>1421078.38</v>
      </c>
      <c r="F49" s="45">
        <v>1217106.7</v>
      </c>
      <c r="G49" s="45">
        <v>1785933.71</v>
      </c>
      <c r="H49" s="45">
        <v>933926</v>
      </c>
      <c r="I49" s="45">
        <v>2207733.21</v>
      </c>
      <c r="J49" s="45">
        <v>855083.8</v>
      </c>
      <c r="K49" s="45">
        <v>1482083.52</v>
      </c>
      <c r="L49" s="45">
        <v>2208116.54</v>
      </c>
      <c r="M49" s="45">
        <v>2064029.02</v>
      </c>
      <c r="N49" s="46">
        <v>1559698.91</v>
      </c>
      <c r="O49" s="44">
        <v>2311368.9</v>
      </c>
      <c r="P49" s="45">
        <v>2210494</v>
      </c>
      <c r="Q49" s="45">
        <v>1897341</v>
      </c>
      <c r="R49" s="45">
        <v>2005009</v>
      </c>
      <c r="S49" s="45">
        <v>2528543</v>
      </c>
      <c r="T49" s="45">
        <v>2528543</v>
      </c>
      <c r="U49" s="46"/>
      <c r="V49" s="211">
        <f t="shared" si="41"/>
        <v>0.30933105113682918</v>
      </c>
      <c r="W49" s="211">
        <f t="shared" si="42"/>
        <v>5.9235534917122135E-2</v>
      </c>
      <c r="X49" s="211">
        <f t="shared" si="43"/>
        <v>0.3351416971103312</v>
      </c>
      <c r="Y49" s="211">
        <f t="shared" si="43"/>
        <v>0.64735680117445749</v>
      </c>
      <c r="Z49" s="211">
        <f t="shared" si="43"/>
        <v>0.41581010865179313</v>
      </c>
      <c r="AA49" s="244"/>
      <c r="AB49" s="245"/>
      <c r="AC49" s="47">
        <f t="shared" si="44"/>
        <v>546063.71</v>
      </c>
      <c r="AD49" s="74">
        <f t="shared" si="45"/>
        <v>123617.26000000001</v>
      </c>
      <c r="AE49" s="75">
        <f t="shared" si="46"/>
        <v>476262.62000000011</v>
      </c>
      <c r="AF49" s="75">
        <f t="shared" si="46"/>
        <v>787902.3</v>
      </c>
      <c r="AG49" s="75">
        <f t="shared" si="46"/>
        <v>742609.29</v>
      </c>
      <c r="AH49" s="48"/>
      <c r="AI49" s="49"/>
      <c r="AJ49" s="73">
        <f>IF(ISERROR(GETPIVOTDATA("VALUE",'CSS WK pvt'!$J$2,"DT_FILE",AJ$8,"COMMODITY",AJ$6,"TRIM_CAT",TRIM(B49),"TRIM_LINE",A44))=TRUE,0,GETPIVOTDATA("VALUE",'CSS WK pvt'!$J$2,"DT_FILE",AJ$8,"COMMODITY",AJ$6,"TRIM_CAT",TRIM(B49),"TRIM_LINE",A44))</f>
        <v>2528543</v>
      </c>
    </row>
    <row r="50" spans="1:36" s="154" customFormat="1" x14ac:dyDescent="0.25">
      <c r="A50" s="177"/>
      <c r="B50" s="43" t="s">
        <v>35</v>
      </c>
      <c r="C50" s="168">
        <f>SUM(C45:C49)</f>
        <v>15458861.400000002</v>
      </c>
      <c r="D50" s="169">
        <f t="shared" ref="D50:AJ64" si="47">SUM(D45:D49)</f>
        <v>16320880.43</v>
      </c>
      <c r="E50" s="169">
        <f t="shared" si="47"/>
        <v>12613080.830000002</v>
      </c>
      <c r="F50" s="169">
        <f t="shared" si="47"/>
        <v>10592700.459999999</v>
      </c>
      <c r="G50" s="169">
        <f t="shared" si="47"/>
        <v>13619927.539999999</v>
      </c>
      <c r="H50" s="169">
        <f t="shared" si="47"/>
        <v>14963291.370000001</v>
      </c>
      <c r="I50" s="169">
        <f t="shared" si="47"/>
        <v>18732084.829999998</v>
      </c>
      <c r="J50" s="169">
        <f t="shared" si="47"/>
        <v>14845694.710000001</v>
      </c>
      <c r="K50" s="169">
        <f t="shared" si="47"/>
        <v>14603188.969999999</v>
      </c>
      <c r="L50" s="169">
        <f t="shared" si="47"/>
        <v>14638886.050000001</v>
      </c>
      <c r="M50" s="169">
        <f t="shared" si="47"/>
        <v>14987678.239999998</v>
      </c>
      <c r="N50" s="170">
        <f t="shared" si="47"/>
        <v>17752811.359999999</v>
      </c>
      <c r="O50" s="168">
        <f t="shared" si="47"/>
        <v>18870581.889999997</v>
      </c>
      <c r="P50" s="169">
        <v>19887730</v>
      </c>
      <c r="Q50" s="169">
        <v>16625565</v>
      </c>
      <c r="R50" s="169">
        <v>16281460</v>
      </c>
      <c r="S50" s="169">
        <v>15962777</v>
      </c>
      <c r="T50" s="169">
        <v>15962777</v>
      </c>
      <c r="U50" s="170"/>
      <c r="V50" s="246">
        <f t="shared" si="41"/>
        <v>0.22069675131442695</v>
      </c>
      <c r="W50" s="247">
        <f t="shared" si="42"/>
        <v>0.2185451688895193</v>
      </c>
      <c r="X50" s="248">
        <f t="shared" si="43"/>
        <v>0.31812086389364697</v>
      </c>
      <c r="Y50" s="248">
        <f t="shared" si="43"/>
        <v>0.53704525691836669</v>
      </c>
      <c r="Z50" s="248">
        <f t="shared" si="43"/>
        <v>0.17201629400151722</v>
      </c>
      <c r="AA50" s="248"/>
      <c r="AB50" s="249"/>
      <c r="AC50" s="50">
        <f t="shared" si="47"/>
        <v>3411720.4899999984</v>
      </c>
      <c r="AD50" s="171">
        <f t="shared" si="47"/>
        <v>3566849.5700000003</v>
      </c>
      <c r="AE50" s="172">
        <f t="shared" si="47"/>
        <v>4012484.17</v>
      </c>
      <c r="AF50" s="172">
        <f t="shared" si="47"/>
        <v>5688759.54</v>
      </c>
      <c r="AG50" s="172">
        <f t="shared" ref="AG50" si="48">SUM(AG45:AG49)</f>
        <v>2342849.4599999995</v>
      </c>
      <c r="AH50" s="172"/>
      <c r="AI50" s="173"/>
      <c r="AJ50" s="50">
        <f t="shared" si="47"/>
        <v>15962777</v>
      </c>
    </row>
    <row r="51" spans="1:36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  <c r="AJ51" s="55"/>
    </row>
    <row r="52" spans="1:36" s="42" customFormat="1" x14ac:dyDescent="0.25">
      <c r="A52" s="176"/>
      <c r="B52" s="43" t="s">
        <v>30</v>
      </c>
      <c r="C52" s="44">
        <v>3983391</v>
      </c>
      <c r="D52" s="45">
        <v>4184424.78</v>
      </c>
      <c r="E52" s="45">
        <v>3988313.5</v>
      </c>
      <c r="F52" s="45">
        <v>3215923.52</v>
      </c>
      <c r="G52" s="45">
        <v>2661182.88</v>
      </c>
      <c r="H52" s="45">
        <v>2929873.87</v>
      </c>
      <c r="I52" s="45">
        <v>3670915.51</v>
      </c>
      <c r="J52" s="45">
        <v>4855581.18</v>
      </c>
      <c r="K52" s="45">
        <v>4791955.75</v>
      </c>
      <c r="L52" s="45">
        <v>4301963.82</v>
      </c>
      <c r="M52" s="45">
        <v>4469099.72</v>
      </c>
      <c r="N52" s="46">
        <v>4999163.1100000003</v>
      </c>
      <c r="O52" s="44">
        <v>6369550.2400000002</v>
      </c>
      <c r="P52" s="45">
        <v>6680835</v>
      </c>
      <c r="Q52" s="45">
        <v>6392718</v>
      </c>
      <c r="R52" s="45">
        <v>6096180</v>
      </c>
      <c r="S52" s="45">
        <v>5357437</v>
      </c>
      <c r="T52" s="45">
        <v>5357437</v>
      </c>
      <c r="U52" s="46"/>
      <c r="V52" s="211">
        <f t="shared" ref="V52:V57" si="49">IF(ISERROR((O52-C52)/C52)=TRUE,0,(O52-C52)/C52)</f>
        <v>0.59902712036051697</v>
      </c>
      <c r="W52" s="211">
        <f t="shared" ref="W52:W57" si="50">IF(ISERROR((P52-D52)/D52)=TRUE,0,(P52-D52)/D52)</f>
        <v>0.59659579303036259</v>
      </c>
      <c r="X52" s="211">
        <f t="shared" ref="X52:Z57" si="51">IF(ISERROR((Q52-E52)/E52)=TRUE,0,(Q52-E52)/E52)</f>
        <v>0.6028624630435897</v>
      </c>
      <c r="Y52" s="211">
        <f t="shared" si="51"/>
        <v>0.8956234382091276</v>
      </c>
      <c r="Z52" s="211">
        <f t="shared" si="51"/>
        <v>1.0131788161811714</v>
      </c>
      <c r="AA52" s="244"/>
      <c r="AB52" s="245"/>
      <c r="AC52" s="47">
        <f t="shared" ref="AC52:AC56" si="52">O52-C52</f>
        <v>2386159.2400000002</v>
      </c>
      <c r="AD52" s="74">
        <f t="shared" ref="AD52:AD56" si="53">P52-D52</f>
        <v>2496410.2200000002</v>
      </c>
      <c r="AE52" s="75">
        <f t="shared" ref="AE52:AG56" si="54">Q52-E52</f>
        <v>2404404.5</v>
      </c>
      <c r="AF52" s="75">
        <f t="shared" si="54"/>
        <v>2880256.48</v>
      </c>
      <c r="AG52" s="75">
        <f t="shared" si="54"/>
        <v>2696254.12</v>
      </c>
      <c r="AH52" s="48"/>
      <c r="AI52" s="49"/>
      <c r="AJ52" s="73">
        <f>IF(ISERROR(GETPIVOTDATA("VALUE",'CSS WK pvt'!$J$2,"DT_FILE",AJ$8,"COMMODITY",AJ$6,"TRIM_CAT",TRIM(B52),"TRIM_LINE",A51))=TRUE,0,GETPIVOTDATA("VALUE",'CSS WK pvt'!$J$2,"DT_FILE",AJ$8,"COMMODITY",AJ$6,"TRIM_CAT",TRIM(B52),"TRIM_LINE",A51))</f>
        <v>5357437</v>
      </c>
    </row>
    <row r="53" spans="1:36" s="42" customFormat="1" x14ac:dyDescent="0.25">
      <c r="A53" s="176"/>
      <c r="B53" s="43" t="s">
        <v>31</v>
      </c>
      <c r="C53" s="44">
        <v>1374327.25</v>
      </c>
      <c r="D53" s="45">
        <v>1377654.05</v>
      </c>
      <c r="E53" s="45">
        <v>1251581.28</v>
      </c>
      <c r="F53" s="45">
        <v>1018769.07</v>
      </c>
      <c r="G53" s="45">
        <v>857420.79</v>
      </c>
      <c r="H53" s="45">
        <v>892260.07</v>
      </c>
      <c r="I53" s="45">
        <v>1085119.47</v>
      </c>
      <c r="J53" s="45">
        <v>1376426.79</v>
      </c>
      <c r="K53" s="45">
        <v>1277240.17</v>
      </c>
      <c r="L53" s="45">
        <v>1177432.75</v>
      </c>
      <c r="M53" s="45">
        <v>1245934.83</v>
      </c>
      <c r="N53" s="46">
        <v>1347463.67</v>
      </c>
      <c r="O53" s="44">
        <v>1538095.34</v>
      </c>
      <c r="P53" s="45">
        <v>1360415</v>
      </c>
      <c r="Q53" s="45">
        <v>1229740</v>
      </c>
      <c r="R53" s="45">
        <v>1157721</v>
      </c>
      <c r="S53" s="45">
        <v>1045499</v>
      </c>
      <c r="T53" s="45">
        <v>1045499</v>
      </c>
      <c r="U53" s="46"/>
      <c r="V53" s="211">
        <f t="shared" si="49"/>
        <v>0.11916236835149713</v>
      </c>
      <c r="W53" s="211">
        <f t="shared" si="50"/>
        <v>-1.2513337437653557E-2</v>
      </c>
      <c r="X53" s="211">
        <f t="shared" si="51"/>
        <v>-1.7450948131790552E-2</v>
      </c>
      <c r="Y53" s="211">
        <f t="shared" si="51"/>
        <v>0.13639197939136496</v>
      </c>
      <c r="Z53" s="211">
        <f t="shared" si="51"/>
        <v>0.21935345187979399</v>
      </c>
      <c r="AA53" s="244"/>
      <c r="AB53" s="245"/>
      <c r="AC53" s="47">
        <f t="shared" si="52"/>
        <v>163768.09000000008</v>
      </c>
      <c r="AD53" s="74">
        <f t="shared" si="53"/>
        <v>-17239.050000000047</v>
      </c>
      <c r="AE53" s="75">
        <f t="shared" si="54"/>
        <v>-21841.280000000028</v>
      </c>
      <c r="AF53" s="75">
        <f t="shared" si="54"/>
        <v>138951.93000000005</v>
      </c>
      <c r="AG53" s="75">
        <f t="shared" si="54"/>
        <v>188078.20999999996</v>
      </c>
      <c r="AH53" s="48"/>
      <c r="AI53" s="49"/>
      <c r="AJ53" s="73">
        <f>IF(ISERROR(GETPIVOTDATA("VALUE",'CSS WK pvt'!$J$2,"DT_FILE",AJ$8,"COMMODITY",AJ$6,"TRIM_CAT",TRIM(B53),"TRIM_LINE",A51))=TRUE,0,GETPIVOTDATA("VALUE",'CSS WK pvt'!$J$2,"DT_FILE",AJ$8,"COMMODITY",AJ$6,"TRIM_CAT",TRIM(B53),"TRIM_LINE",A51))</f>
        <v>1045499</v>
      </c>
    </row>
    <row r="54" spans="1:36" s="42" customFormat="1" x14ac:dyDescent="0.25">
      <c r="A54" s="176"/>
      <c r="B54" s="43" t="s">
        <v>32</v>
      </c>
      <c r="C54" s="44">
        <v>521954.59</v>
      </c>
      <c r="D54" s="45">
        <v>516799.52</v>
      </c>
      <c r="E54" s="45">
        <v>544825.87</v>
      </c>
      <c r="F54" s="45">
        <v>460990.2</v>
      </c>
      <c r="G54" s="45">
        <v>383266.83</v>
      </c>
      <c r="H54" s="45">
        <v>433943.47</v>
      </c>
      <c r="I54" s="45">
        <v>498413.34</v>
      </c>
      <c r="J54" s="45">
        <v>600602.81000000006</v>
      </c>
      <c r="K54" s="45">
        <v>597863.32999999996</v>
      </c>
      <c r="L54" s="45">
        <v>513705.27</v>
      </c>
      <c r="M54" s="45">
        <v>568306.79</v>
      </c>
      <c r="N54" s="46">
        <v>577607.84</v>
      </c>
      <c r="O54" s="44">
        <v>844164.74</v>
      </c>
      <c r="P54" s="45">
        <v>1212397</v>
      </c>
      <c r="Q54" s="45">
        <v>1237416</v>
      </c>
      <c r="R54" s="45">
        <v>933410</v>
      </c>
      <c r="S54" s="45">
        <v>761726</v>
      </c>
      <c r="T54" s="45">
        <v>761726</v>
      </c>
      <c r="U54" s="46"/>
      <c r="V54" s="211">
        <f t="shared" si="49"/>
        <v>0.61731452538811848</v>
      </c>
      <c r="W54" s="211">
        <f t="shared" si="50"/>
        <v>1.3459716061655784</v>
      </c>
      <c r="X54" s="211">
        <f t="shared" si="51"/>
        <v>1.2712137366017513</v>
      </c>
      <c r="Y54" s="211">
        <f t="shared" si="51"/>
        <v>1.0247935856337076</v>
      </c>
      <c r="Z54" s="211">
        <f t="shared" si="51"/>
        <v>0.98745610205819268</v>
      </c>
      <c r="AA54" s="244"/>
      <c r="AB54" s="245"/>
      <c r="AC54" s="47">
        <f t="shared" si="52"/>
        <v>322210.14999999997</v>
      </c>
      <c r="AD54" s="74">
        <f t="shared" si="53"/>
        <v>695597.48</v>
      </c>
      <c r="AE54" s="75">
        <f t="shared" si="54"/>
        <v>692590.13</v>
      </c>
      <c r="AF54" s="75">
        <f t="shared" si="54"/>
        <v>472419.8</v>
      </c>
      <c r="AG54" s="75">
        <f t="shared" si="54"/>
        <v>378459.17</v>
      </c>
      <c r="AH54" s="48"/>
      <c r="AI54" s="49"/>
      <c r="AJ54" s="73">
        <f>IF(ISERROR(GETPIVOTDATA("VALUE",'CSS WK pvt'!$J$2,"DT_FILE",AJ$8,"COMMODITY",AJ$6,"TRIM_CAT",TRIM(B54),"TRIM_LINE",A51))=TRUE,0,GETPIVOTDATA("VALUE",'CSS WK pvt'!$J$2,"DT_FILE",AJ$8,"COMMODITY",AJ$6,"TRIM_CAT",TRIM(B54),"TRIM_LINE",A51))</f>
        <v>761726</v>
      </c>
    </row>
    <row r="55" spans="1:36" s="42" customFormat="1" x14ac:dyDescent="0.25">
      <c r="A55" s="176"/>
      <c r="B55" s="43" t="s">
        <v>33</v>
      </c>
      <c r="C55" s="44">
        <v>403232.39</v>
      </c>
      <c r="D55" s="45">
        <v>480763.5</v>
      </c>
      <c r="E55" s="45">
        <v>469207.49</v>
      </c>
      <c r="F55" s="45">
        <v>345140.81</v>
      </c>
      <c r="G55" s="45">
        <v>358637.9</v>
      </c>
      <c r="H55" s="45">
        <v>386213.56</v>
      </c>
      <c r="I55" s="45">
        <v>372762.8</v>
      </c>
      <c r="J55" s="45">
        <v>404440.65</v>
      </c>
      <c r="K55" s="45">
        <v>469360.14</v>
      </c>
      <c r="L55" s="45">
        <v>421878.24</v>
      </c>
      <c r="M55" s="45">
        <v>415519.71</v>
      </c>
      <c r="N55" s="46">
        <v>414927.31</v>
      </c>
      <c r="O55" s="44">
        <v>648990.76</v>
      </c>
      <c r="P55" s="45">
        <v>1187224</v>
      </c>
      <c r="Q55" s="45">
        <v>1150504</v>
      </c>
      <c r="R55" s="45">
        <v>897821</v>
      </c>
      <c r="S55" s="45">
        <v>748775</v>
      </c>
      <c r="T55" s="45">
        <v>748775</v>
      </c>
      <c r="U55" s="46"/>
      <c r="V55" s="211">
        <f t="shared" si="49"/>
        <v>0.60947080664824571</v>
      </c>
      <c r="W55" s="211">
        <f t="shared" si="50"/>
        <v>1.4694553559078425</v>
      </c>
      <c r="X55" s="211">
        <f t="shared" si="51"/>
        <v>1.4520154185944474</v>
      </c>
      <c r="Y55" s="211">
        <f t="shared" si="51"/>
        <v>1.6013179954001961</v>
      </c>
      <c r="Z55" s="211">
        <f t="shared" si="51"/>
        <v>1.0878300926923785</v>
      </c>
      <c r="AA55" s="244"/>
      <c r="AB55" s="245"/>
      <c r="AC55" s="47">
        <f t="shared" si="52"/>
        <v>245758.37</v>
      </c>
      <c r="AD55" s="74">
        <f t="shared" si="53"/>
        <v>706460.5</v>
      </c>
      <c r="AE55" s="75">
        <f t="shared" si="54"/>
        <v>681296.51</v>
      </c>
      <c r="AF55" s="75">
        <f t="shared" si="54"/>
        <v>552680.18999999994</v>
      </c>
      <c r="AG55" s="75">
        <f t="shared" si="54"/>
        <v>390137.1</v>
      </c>
      <c r="AH55" s="48"/>
      <c r="AI55" s="49"/>
      <c r="AJ55" s="73">
        <f>IF(ISERROR(GETPIVOTDATA("VALUE",'CSS WK pvt'!$J$2,"DT_FILE",AJ$8,"COMMODITY",AJ$6,"TRIM_CAT",TRIM(B55),"TRIM_LINE",A51))=TRUE,0,GETPIVOTDATA("VALUE",'CSS WK pvt'!$J$2,"DT_FILE",AJ$8,"COMMODITY",AJ$6,"TRIM_CAT",TRIM(B55),"TRIM_LINE",A51))</f>
        <v>748775</v>
      </c>
    </row>
    <row r="56" spans="1:36" s="42" customFormat="1" x14ac:dyDescent="0.25">
      <c r="A56" s="176"/>
      <c r="B56" s="43" t="s">
        <v>34</v>
      </c>
      <c r="C56" s="44">
        <v>363949.3</v>
      </c>
      <c r="D56" s="45">
        <v>346647.07</v>
      </c>
      <c r="E56" s="45">
        <v>250697.43</v>
      </c>
      <c r="F56" s="45">
        <v>217165.35</v>
      </c>
      <c r="G56" s="45">
        <v>179010.18</v>
      </c>
      <c r="H56" s="45">
        <v>213703.21</v>
      </c>
      <c r="I56" s="45">
        <v>178120.22</v>
      </c>
      <c r="J56" s="45">
        <v>214896</v>
      </c>
      <c r="K56" s="45">
        <v>144896.99</v>
      </c>
      <c r="L56" s="45">
        <v>170691.31</v>
      </c>
      <c r="M56" s="45">
        <v>531331.86</v>
      </c>
      <c r="N56" s="46">
        <v>136972.12</v>
      </c>
      <c r="O56" s="44">
        <v>508966.21</v>
      </c>
      <c r="P56" s="45">
        <v>560196</v>
      </c>
      <c r="Q56" s="45">
        <v>505775</v>
      </c>
      <c r="R56" s="45">
        <v>356984</v>
      </c>
      <c r="S56" s="45">
        <v>806279</v>
      </c>
      <c r="T56" s="45">
        <v>806279</v>
      </c>
      <c r="U56" s="46"/>
      <c r="V56" s="211">
        <f t="shared" si="49"/>
        <v>0.39845360329034851</v>
      </c>
      <c r="W56" s="211">
        <f t="shared" si="50"/>
        <v>0.61604135295301932</v>
      </c>
      <c r="X56" s="211">
        <f t="shared" si="51"/>
        <v>1.0174718185184428</v>
      </c>
      <c r="Y56" s="211">
        <f t="shared" si="51"/>
        <v>0.64383498564573027</v>
      </c>
      <c r="Z56" s="211">
        <f t="shared" si="51"/>
        <v>3.5040958005851963</v>
      </c>
      <c r="AA56" s="244"/>
      <c r="AB56" s="245"/>
      <c r="AC56" s="47">
        <f t="shared" si="52"/>
        <v>145016.91000000003</v>
      </c>
      <c r="AD56" s="74">
        <f t="shared" si="53"/>
        <v>213548.93</v>
      </c>
      <c r="AE56" s="75">
        <f t="shared" si="54"/>
        <v>255077.57</v>
      </c>
      <c r="AF56" s="75">
        <f t="shared" si="54"/>
        <v>139818.65</v>
      </c>
      <c r="AG56" s="75">
        <f t="shared" si="54"/>
        <v>627268.82000000007</v>
      </c>
      <c r="AH56" s="48"/>
      <c r="AI56" s="49"/>
      <c r="AJ56" s="73">
        <f>IF(ISERROR(GETPIVOTDATA("VALUE",'CSS WK pvt'!$J$2,"DT_FILE",AJ$8,"COMMODITY",AJ$6,"TRIM_CAT",TRIM(B56),"TRIM_LINE",A51))=TRUE,0,GETPIVOTDATA("VALUE",'CSS WK pvt'!$J$2,"DT_FILE",AJ$8,"COMMODITY",AJ$6,"TRIM_CAT",TRIM(B56),"TRIM_LINE",A51))</f>
        <v>806279</v>
      </c>
    </row>
    <row r="57" spans="1:36" s="154" customFormat="1" x14ac:dyDescent="0.25">
      <c r="A57" s="177"/>
      <c r="B57" s="43" t="s">
        <v>35</v>
      </c>
      <c r="C57" s="168">
        <f>SUM(C52:C56)</f>
        <v>6646854.5299999993</v>
      </c>
      <c r="D57" s="169">
        <f t="shared" ref="D57:AJ57" si="55">SUM(D52:D56)</f>
        <v>6906288.9199999999</v>
      </c>
      <c r="E57" s="169">
        <f t="shared" si="55"/>
        <v>6504625.5700000003</v>
      </c>
      <c r="F57" s="169">
        <f t="shared" si="55"/>
        <v>5257988.9499999993</v>
      </c>
      <c r="G57" s="169">
        <f t="shared" si="55"/>
        <v>4439518.58</v>
      </c>
      <c r="H57" s="169">
        <f t="shared" si="55"/>
        <v>4855994.18</v>
      </c>
      <c r="I57" s="169">
        <f t="shared" si="55"/>
        <v>5805331.3399999989</v>
      </c>
      <c r="J57" s="169">
        <f t="shared" si="55"/>
        <v>7451947.4299999997</v>
      </c>
      <c r="K57" s="169">
        <f t="shared" si="55"/>
        <v>7281316.3799999999</v>
      </c>
      <c r="L57" s="169">
        <f t="shared" si="55"/>
        <v>6585671.3899999997</v>
      </c>
      <c r="M57" s="169">
        <f t="shared" si="55"/>
        <v>7230192.9100000001</v>
      </c>
      <c r="N57" s="170">
        <f t="shared" si="55"/>
        <v>7476134.0499999998</v>
      </c>
      <c r="O57" s="168">
        <f t="shared" si="55"/>
        <v>9909767.290000001</v>
      </c>
      <c r="P57" s="169">
        <v>11001067</v>
      </c>
      <c r="Q57" s="169">
        <v>10516153</v>
      </c>
      <c r="R57" s="169">
        <v>9442116</v>
      </c>
      <c r="S57" s="169">
        <v>8719716</v>
      </c>
      <c r="T57" s="169">
        <v>8719716</v>
      </c>
      <c r="U57" s="170"/>
      <c r="V57" s="246">
        <f t="shared" si="49"/>
        <v>0.49089576810702401</v>
      </c>
      <c r="W57" s="247">
        <f t="shared" si="50"/>
        <v>0.59290570195259074</v>
      </c>
      <c r="X57" s="248">
        <f t="shared" si="51"/>
        <v>0.61671919264677977</v>
      </c>
      <c r="Y57" s="248">
        <f t="shared" si="51"/>
        <v>0.79576566055735076</v>
      </c>
      <c r="Z57" s="248">
        <f t="shared" si="51"/>
        <v>0.96411296469897867</v>
      </c>
      <c r="AA57" s="248"/>
      <c r="AB57" s="249"/>
      <c r="AC57" s="50">
        <f t="shared" si="47"/>
        <v>3262912.7600000002</v>
      </c>
      <c r="AD57" s="171">
        <f t="shared" si="55"/>
        <v>4094778.08</v>
      </c>
      <c r="AE57" s="172">
        <f t="shared" si="55"/>
        <v>4011527.4299999992</v>
      </c>
      <c r="AF57" s="172">
        <f t="shared" si="55"/>
        <v>4184127.05</v>
      </c>
      <c r="AG57" s="172">
        <f t="shared" ref="AG57" si="56">SUM(AG52:AG56)</f>
        <v>4280197.42</v>
      </c>
      <c r="AH57" s="172"/>
      <c r="AI57" s="173"/>
      <c r="AJ57" s="50">
        <f t="shared" si="55"/>
        <v>8719716</v>
      </c>
    </row>
    <row r="58" spans="1:36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  <c r="AJ58" s="55"/>
    </row>
    <row r="59" spans="1:36" s="42" customFormat="1" x14ac:dyDescent="0.25">
      <c r="A59" s="176"/>
      <c r="B59" s="43" t="s">
        <v>30</v>
      </c>
      <c r="C59" s="44">
        <v>11527223.779999999</v>
      </c>
      <c r="D59" s="45">
        <v>12036319.17</v>
      </c>
      <c r="E59" s="45">
        <v>12083068.51</v>
      </c>
      <c r="F59" s="45">
        <v>12527165.18</v>
      </c>
      <c r="G59" s="45">
        <v>12503280.890000001</v>
      </c>
      <c r="H59" s="45">
        <v>12290720.380000001</v>
      </c>
      <c r="I59" s="45">
        <v>12356057.08</v>
      </c>
      <c r="J59" s="45">
        <v>12847938.279999999</v>
      </c>
      <c r="K59" s="45">
        <v>15321242.18</v>
      </c>
      <c r="L59" s="45">
        <v>16611302.029999999</v>
      </c>
      <c r="M59" s="45">
        <v>18122114.760000002</v>
      </c>
      <c r="N59" s="46">
        <v>18638210.699999999</v>
      </c>
      <c r="O59" s="44">
        <v>20036874.07</v>
      </c>
      <c r="P59" s="45">
        <v>23317811</v>
      </c>
      <c r="Q59" s="45">
        <v>26153505</v>
      </c>
      <c r="R59" s="45">
        <v>27606534</v>
      </c>
      <c r="S59" s="45">
        <v>29423017</v>
      </c>
      <c r="T59" s="45">
        <v>29423017</v>
      </c>
      <c r="U59" s="46"/>
      <c r="V59" s="211">
        <f t="shared" ref="V59:V64" si="57">IF(ISERROR((O59-C59)/C59)=TRUE,0,(O59-C59)/C59)</f>
        <v>0.73822200838717489</v>
      </c>
      <c r="W59" s="211">
        <f t="shared" ref="W59:W64" si="58">IF(ISERROR((P59-D59)/D59)=TRUE,0,(P59-D59)/D59)</f>
        <v>0.93728752708042384</v>
      </c>
      <c r="X59" s="211">
        <f t="shared" ref="X59:Z64" si="59">IF(ISERROR((Q59-E59)/E59)=TRUE,0,(Q59-E59)/E59)</f>
        <v>1.1644754375393342</v>
      </c>
      <c r="Y59" s="211">
        <f t="shared" si="59"/>
        <v>1.2037335345489553</v>
      </c>
      <c r="Z59" s="211">
        <f t="shared" si="59"/>
        <v>1.3532237065498733</v>
      </c>
      <c r="AA59" s="244"/>
      <c r="AB59" s="245"/>
      <c r="AC59" s="47">
        <f t="shared" ref="AC59" si="60">O59-C59</f>
        <v>8509650.290000001</v>
      </c>
      <c r="AD59" s="74">
        <f t="shared" ref="AD59:AD63" si="61">P59-D59</f>
        <v>11281491.83</v>
      </c>
      <c r="AE59" s="75">
        <f t="shared" ref="AE59:AG63" si="62">Q59-E59</f>
        <v>14070436.49</v>
      </c>
      <c r="AF59" s="75">
        <f t="shared" si="62"/>
        <v>15079368.82</v>
      </c>
      <c r="AG59" s="75">
        <f t="shared" si="62"/>
        <v>16919736.109999999</v>
      </c>
      <c r="AH59" s="48"/>
      <c r="AI59" s="49"/>
      <c r="AJ59" s="73">
        <f>IF(ISERROR(GETPIVOTDATA("VALUE",'CSS WK pvt'!$J$2,"DT_FILE",AJ$8,"COMMODITY",AJ$6,"TRIM_CAT",TRIM(B59),"TRIM_LINE",A58))=TRUE,0,GETPIVOTDATA("VALUE",'CSS WK pvt'!$J$2,"DT_FILE",AJ$8,"COMMODITY",AJ$6,"TRIM_CAT",TRIM(B59),"TRIM_LINE",A58))</f>
        <v>29423017</v>
      </c>
    </row>
    <row r="60" spans="1:36" s="42" customFormat="1" x14ac:dyDescent="0.25">
      <c r="A60" s="176"/>
      <c r="B60" s="43" t="s">
        <v>31</v>
      </c>
      <c r="C60" s="44">
        <v>7447249.0599999996</v>
      </c>
      <c r="D60" s="45">
        <v>7799308.0700000003</v>
      </c>
      <c r="E60" s="45">
        <v>7714793.5599999996</v>
      </c>
      <c r="F60" s="45">
        <v>7896957.4699999997</v>
      </c>
      <c r="G60" s="45">
        <v>7875151.3600000003</v>
      </c>
      <c r="H60" s="45">
        <v>7819371.7800000003</v>
      </c>
      <c r="I60" s="45">
        <v>7875741.0199999996</v>
      </c>
      <c r="J60" s="45">
        <v>8048383.6500000004</v>
      </c>
      <c r="K60" s="45">
        <v>8829440.6999999993</v>
      </c>
      <c r="L60" s="45">
        <v>9191521.9100000001</v>
      </c>
      <c r="M60" s="45">
        <v>9683333.1300000008</v>
      </c>
      <c r="N60" s="46">
        <v>9572895.1999999993</v>
      </c>
      <c r="O60" s="44">
        <v>9974116.6400000006</v>
      </c>
      <c r="P60" s="45">
        <v>10605684</v>
      </c>
      <c r="Q60" s="45">
        <v>10914927</v>
      </c>
      <c r="R60" s="45">
        <v>11134624</v>
      </c>
      <c r="S60" s="45">
        <v>11838454</v>
      </c>
      <c r="T60" s="45">
        <v>11838454</v>
      </c>
      <c r="U60" s="46"/>
      <c r="V60" s="211">
        <f t="shared" si="57"/>
        <v>0.33930214494531774</v>
      </c>
      <c r="W60" s="211">
        <f t="shared" si="58"/>
        <v>0.35982370548929987</v>
      </c>
      <c r="X60" s="211">
        <f t="shared" si="59"/>
        <v>0.41480480522410773</v>
      </c>
      <c r="Y60" s="211">
        <f t="shared" si="59"/>
        <v>0.40998910558904156</v>
      </c>
      <c r="Z60" s="211">
        <f t="shared" si="59"/>
        <v>0.50326685276560823</v>
      </c>
      <c r="AA60" s="244"/>
      <c r="AB60" s="245"/>
      <c r="AC60" s="47">
        <f t="shared" ref="AC60:AC84" si="63">O60-C60</f>
        <v>2526867.580000001</v>
      </c>
      <c r="AD60" s="74">
        <f t="shared" si="61"/>
        <v>2806375.9299999997</v>
      </c>
      <c r="AE60" s="75">
        <f t="shared" si="62"/>
        <v>3200133.4400000004</v>
      </c>
      <c r="AF60" s="75">
        <f t="shared" si="62"/>
        <v>3237666.5300000003</v>
      </c>
      <c r="AG60" s="75">
        <f t="shared" si="62"/>
        <v>3963302.6399999997</v>
      </c>
      <c r="AH60" s="48"/>
      <c r="AI60" s="49"/>
      <c r="AJ60" s="73">
        <f>IF(ISERROR(GETPIVOTDATA("VALUE",'CSS WK pvt'!$J$2,"DT_FILE",AJ$8,"COMMODITY",AJ$6,"TRIM_CAT",TRIM(B60),"TRIM_LINE",A58))=TRUE,0,GETPIVOTDATA("VALUE",'CSS WK pvt'!$J$2,"DT_FILE",AJ$8,"COMMODITY",AJ$6,"TRIM_CAT",TRIM(B60),"TRIM_LINE",A58))</f>
        <v>11838454</v>
      </c>
    </row>
    <row r="61" spans="1:36" s="42" customFormat="1" x14ac:dyDescent="0.25">
      <c r="A61" s="176"/>
      <c r="B61" s="43" t="s">
        <v>32</v>
      </c>
      <c r="C61" s="44">
        <v>979966.49</v>
      </c>
      <c r="D61" s="45">
        <v>1032110.79</v>
      </c>
      <c r="E61" s="45">
        <v>1064351.02</v>
      </c>
      <c r="F61" s="45">
        <v>1024510.09</v>
      </c>
      <c r="G61" s="45">
        <v>1024621.94</v>
      </c>
      <c r="H61" s="45">
        <v>998124.56</v>
      </c>
      <c r="I61" s="45">
        <v>988999.81</v>
      </c>
      <c r="J61" s="45">
        <v>1047932.26</v>
      </c>
      <c r="K61" s="45">
        <v>1153643.31</v>
      </c>
      <c r="L61" s="45">
        <v>1246423.05</v>
      </c>
      <c r="M61" s="45">
        <v>1295387.6399999999</v>
      </c>
      <c r="N61" s="46">
        <v>1306093.93</v>
      </c>
      <c r="O61" s="44">
        <v>1495271.06</v>
      </c>
      <c r="P61" s="45">
        <v>2053134</v>
      </c>
      <c r="Q61" s="45">
        <v>2699760</v>
      </c>
      <c r="R61" s="45">
        <v>3040236</v>
      </c>
      <c r="S61" s="45">
        <v>3261585</v>
      </c>
      <c r="T61" s="45">
        <v>3261585</v>
      </c>
      <c r="U61" s="46"/>
      <c r="V61" s="211">
        <f t="shared" si="57"/>
        <v>0.52583897026927939</v>
      </c>
      <c r="W61" s="211">
        <f t="shared" si="58"/>
        <v>0.98925737420107773</v>
      </c>
      <c r="X61" s="211">
        <f t="shared" si="59"/>
        <v>1.5365316040191326</v>
      </c>
      <c r="Y61" s="211">
        <f t="shared" si="59"/>
        <v>1.9675022527108543</v>
      </c>
      <c r="Z61" s="211">
        <f t="shared" si="59"/>
        <v>2.1832082377623108</v>
      </c>
      <c r="AA61" s="244"/>
      <c r="AB61" s="245"/>
      <c r="AC61" s="47">
        <f t="shared" si="63"/>
        <v>515304.57000000007</v>
      </c>
      <c r="AD61" s="74">
        <f t="shared" si="61"/>
        <v>1021023.21</v>
      </c>
      <c r="AE61" s="75">
        <f t="shared" si="62"/>
        <v>1635408.98</v>
      </c>
      <c r="AF61" s="75">
        <f t="shared" si="62"/>
        <v>2015725.9100000001</v>
      </c>
      <c r="AG61" s="75">
        <f t="shared" si="62"/>
        <v>2236963.06</v>
      </c>
      <c r="AH61" s="48"/>
      <c r="AI61" s="49"/>
      <c r="AJ61" s="73">
        <f>IF(ISERROR(GETPIVOTDATA("VALUE",'CSS WK pvt'!$J$2,"DT_FILE",AJ$8,"COMMODITY",AJ$6,"TRIM_CAT",TRIM(B61),"TRIM_LINE",A58))=TRUE,0,GETPIVOTDATA("VALUE",'CSS WK pvt'!$J$2,"DT_FILE",AJ$8,"COMMODITY",AJ$6,"TRIM_CAT",TRIM(B61),"TRIM_LINE",A58))</f>
        <v>3261585</v>
      </c>
    </row>
    <row r="62" spans="1:36" s="42" customFormat="1" x14ac:dyDescent="0.25">
      <c r="A62" s="176"/>
      <c r="B62" s="43" t="s">
        <v>33</v>
      </c>
      <c r="C62" s="44">
        <v>363633.14</v>
      </c>
      <c r="D62" s="45">
        <v>313514.7</v>
      </c>
      <c r="E62" s="45">
        <v>309729.76</v>
      </c>
      <c r="F62" s="45">
        <v>306968.82</v>
      </c>
      <c r="G62" s="45">
        <v>336055.12</v>
      </c>
      <c r="H62" s="45">
        <v>328353.55</v>
      </c>
      <c r="I62" s="45">
        <v>392469.93</v>
      </c>
      <c r="J62" s="45">
        <v>363727.77</v>
      </c>
      <c r="K62" s="45">
        <v>431710.73</v>
      </c>
      <c r="L62" s="45">
        <v>434888.65</v>
      </c>
      <c r="M62" s="45">
        <v>444663.91</v>
      </c>
      <c r="N62" s="46">
        <v>428782.89</v>
      </c>
      <c r="O62" s="44">
        <v>485219.09</v>
      </c>
      <c r="P62" s="45">
        <v>882574</v>
      </c>
      <c r="Q62" s="45">
        <v>1494458</v>
      </c>
      <c r="R62" s="45">
        <v>1757125</v>
      </c>
      <c r="S62" s="45">
        <v>1987669</v>
      </c>
      <c r="T62" s="45">
        <v>1987669</v>
      </c>
      <c r="U62" s="46"/>
      <c r="V62" s="211">
        <f t="shared" si="57"/>
        <v>0.33436432663975568</v>
      </c>
      <c r="W62" s="211">
        <f t="shared" si="58"/>
        <v>1.8150960704553887</v>
      </c>
      <c r="X62" s="211">
        <f t="shared" si="59"/>
        <v>3.8250384464185809</v>
      </c>
      <c r="Y62" s="211">
        <f t="shared" si="59"/>
        <v>4.7241155632679561</v>
      </c>
      <c r="Z62" s="211">
        <f t="shared" si="59"/>
        <v>4.9147112533205863</v>
      </c>
      <c r="AA62" s="244"/>
      <c r="AB62" s="245"/>
      <c r="AC62" s="47">
        <f t="shared" si="63"/>
        <v>121585.95000000001</v>
      </c>
      <c r="AD62" s="74">
        <f t="shared" si="61"/>
        <v>569059.30000000005</v>
      </c>
      <c r="AE62" s="75">
        <f t="shared" si="62"/>
        <v>1184728.24</v>
      </c>
      <c r="AF62" s="75">
        <f t="shared" si="62"/>
        <v>1450156.18</v>
      </c>
      <c r="AG62" s="75">
        <f t="shared" si="62"/>
        <v>1651613.88</v>
      </c>
      <c r="AH62" s="48"/>
      <c r="AI62" s="49"/>
      <c r="AJ62" s="73">
        <f>IF(ISERROR(GETPIVOTDATA("VALUE",'CSS WK pvt'!$J$2,"DT_FILE",AJ$8,"COMMODITY",AJ$6,"TRIM_CAT",TRIM(B62),"TRIM_LINE",A58))=TRUE,0,GETPIVOTDATA("VALUE",'CSS WK pvt'!$J$2,"DT_FILE",AJ$8,"COMMODITY",AJ$6,"TRIM_CAT",TRIM(B62),"TRIM_LINE",A58))</f>
        <v>1987669</v>
      </c>
    </row>
    <row r="63" spans="1:36" s="42" customFormat="1" x14ac:dyDescent="0.25">
      <c r="A63" s="176"/>
      <c r="B63" s="43" t="s">
        <v>34</v>
      </c>
      <c r="C63" s="44">
        <v>163690.21</v>
      </c>
      <c r="D63" s="45">
        <v>188858.19</v>
      </c>
      <c r="E63" s="45">
        <v>252993.99</v>
      </c>
      <c r="F63" s="45">
        <v>187878.88</v>
      </c>
      <c r="G63" s="45">
        <v>237618.79</v>
      </c>
      <c r="H63" s="45">
        <v>315485.67</v>
      </c>
      <c r="I63" s="45">
        <v>270756.78000000003</v>
      </c>
      <c r="J63" s="45">
        <v>274484.59000000003</v>
      </c>
      <c r="K63" s="45">
        <v>216615.31</v>
      </c>
      <c r="L63" s="45">
        <v>249688.89</v>
      </c>
      <c r="M63" s="45">
        <v>173240.14</v>
      </c>
      <c r="N63" s="46">
        <v>148714</v>
      </c>
      <c r="O63" s="44">
        <v>176188.09</v>
      </c>
      <c r="P63" s="45">
        <v>174739</v>
      </c>
      <c r="Q63" s="45">
        <v>287765</v>
      </c>
      <c r="R63" s="45">
        <v>402456</v>
      </c>
      <c r="S63" s="45">
        <v>454747</v>
      </c>
      <c r="T63" s="45">
        <v>454747</v>
      </c>
      <c r="U63" s="46"/>
      <c r="V63" s="211">
        <f t="shared" si="57"/>
        <v>7.6350809251206936E-2</v>
      </c>
      <c r="W63" s="211">
        <f t="shared" si="58"/>
        <v>-7.4760803330795461E-2</v>
      </c>
      <c r="X63" s="211">
        <f t="shared" si="59"/>
        <v>0.13743808696799481</v>
      </c>
      <c r="Y63" s="211">
        <f t="shared" si="59"/>
        <v>1.1421034658073328</v>
      </c>
      <c r="Z63" s="211">
        <f t="shared" si="59"/>
        <v>0.91376700470530969</v>
      </c>
      <c r="AA63" s="244"/>
      <c r="AB63" s="245"/>
      <c r="AC63" s="47">
        <f t="shared" si="63"/>
        <v>12497.880000000005</v>
      </c>
      <c r="AD63" s="74">
        <f t="shared" si="61"/>
        <v>-14119.190000000002</v>
      </c>
      <c r="AE63" s="75">
        <f t="shared" si="62"/>
        <v>34771.010000000009</v>
      </c>
      <c r="AF63" s="75">
        <f t="shared" si="62"/>
        <v>214577.12</v>
      </c>
      <c r="AG63" s="75">
        <f t="shared" si="62"/>
        <v>217128.21</v>
      </c>
      <c r="AH63" s="48"/>
      <c r="AI63" s="49"/>
      <c r="AJ63" s="73">
        <f>IF(ISERROR(GETPIVOTDATA("VALUE",'CSS WK pvt'!$J$2,"DT_FILE",AJ$8,"COMMODITY",AJ$6,"TRIM_CAT",TRIM(B63),"TRIM_LINE",A58))=TRUE,0,GETPIVOTDATA("VALUE",'CSS WK pvt'!$J$2,"DT_FILE",AJ$8,"COMMODITY",AJ$6,"TRIM_CAT",TRIM(B63),"TRIM_LINE",A58))</f>
        <v>454747</v>
      </c>
    </row>
    <row r="64" spans="1:36" s="154" customFormat="1" x14ac:dyDescent="0.25">
      <c r="A64" s="177"/>
      <c r="B64" s="43" t="s">
        <v>35</v>
      </c>
      <c r="C64" s="168">
        <f>SUM(C59:C63)</f>
        <v>20481762.68</v>
      </c>
      <c r="D64" s="169">
        <f t="shared" ref="D64:AJ64" si="64">SUM(D59:D63)</f>
        <v>21370110.920000002</v>
      </c>
      <c r="E64" s="169">
        <f t="shared" si="64"/>
        <v>21424936.84</v>
      </c>
      <c r="F64" s="169">
        <f t="shared" si="64"/>
        <v>21943480.439999998</v>
      </c>
      <c r="G64" s="169">
        <f t="shared" si="64"/>
        <v>21976728.100000001</v>
      </c>
      <c r="H64" s="169">
        <f t="shared" si="64"/>
        <v>21752055.940000001</v>
      </c>
      <c r="I64" s="169">
        <f t="shared" si="64"/>
        <v>21884024.620000001</v>
      </c>
      <c r="J64" s="169">
        <f t="shared" si="64"/>
        <v>22582466.550000001</v>
      </c>
      <c r="K64" s="169">
        <f t="shared" si="64"/>
        <v>25952652.229999997</v>
      </c>
      <c r="L64" s="169">
        <f t="shared" si="64"/>
        <v>27733824.529999997</v>
      </c>
      <c r="M64" s="169">
        <f t="shared" si="64"/>
        <v>29718739.580000002</v>
      </c>
      <c r="N64" s="170">
        <f t="shared" si="64"/>
        <v>30094696.719999999</v>
      </c>
      <c r="O64" s="168">
        <f t="shared" si="64"/>
        <v>32167668.949999999</v>
      </c>
      <c r="P64" s="169">
        <v>37033942</v>
      </c>
      <c r="Q64" s="169">
        <v>41550415</v>
      </c>
      <c r="R64" s="169">
        <v>43940975</v>
      </c>
      <c r="S64" s="169">
        <v>46965472</v>
      </c>
      <c r="T64" s="169">
        <v>46965472</v>
      </c>
      <c r="U64" s="170"/>
      <c r="V64" s="246">
        <f t="shared" si="57"/>
        <v>0.57055178563371578</v>
      </c>
      <c r="W64" s="247">
        <f t="shared" si="58"/>
        <v>0.73297846410990908</v>
      </c>
      <c r="X64" s="248">
        <f t="shared" si="59"/>
        <v>0.93934830754908305</v>
      </c>
      <c r="Y64" s="248">
        <f t="shared" si="59"/>
        <v>1.0024615110692079</v>
      </c>
      <c r="Z64" s="248">
        <f t="shared" si="59"/>
        <v>1.1370547875140702</v>
      </c>
      <c r="AA64" s="248"/>
      <c r="AB64" s="249"/>
      <c r="AC64" s="50">
        <f t="shared" si="47"/>
        <v>11685906.270000001</v>
      </c>
      <c r="AD64" s="171">
        <f t="shared" si="64"/>
        <v>15663831.08</v>
      </c>
      <c r="AE64" s="172">
        <f t="shared" si="64"/>
        <v>20125478.16</v>
      </c>
      <c r="AF64" s="172">
        <f t="shared" si="64"/>
        <v>21997494.560000002</v>
      </c>
      <c r="AG64" s="172">
        <f t="shared" ref="AG64" si="65">SUM(AG59:AG63)</f>
        <v>24988743.899999999</v>
      </c>
      <c r="AH64" s="172"/>
      <c r="AI64" s="173"/>
      <c r="AJ64" s="50">
        <f t="shared" si="64"/>
        <v>46965472</v>
      </c>
    </row>
    <row r="65" spans="1:36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  <c r="AJ65" s="55"/>
    </row>
    <row r="66" spans="1:36" s="42" customFormat="1" x14ac:dyDescent="0.25">
      <c r="A66" s="176"/>
      <c r="B66" s="43" t="s">
        <v>30</v>
      </c>
      <c r="C66" s="44">
        <v>23948959.989999998</v>
      </c>
      <c r="D66" s="45">
        <v>24878527.969999999</v>
      </c>
      <c r="E66" s="45">
        <v>22919895.629999999</v>
      </c>
      <c r="F66" s="45">
        <v>21551987.190000001</v>
      </c>
      <c r="G66" s="45">
        <v>22260805.960000001</v>
      </c>
      <c r="H66" s="45">
        <v>24687390.399999999</v>
      </c>
      <c r="I66" s="45">
        <v>26974256.73</v>
      </c>
      <c r="J66" s="45">
        <v>27019706.449999999</v>
      </c>
      <c r="K66" s="45">
        <v>28393160.27</v>
      </c>
      <c r="L66" s="45">
        <v>28669787.050000001</v>
      </c>
      <c r="M66" s="45">
        <v>30785289.190000001</v>
      </c>
      <c r="N66" s="46">
        <v>34386706.990000002</v>
      </c>
      <c r="O66" s="44">
        <v>36831988.590000004</v>
      </c>
      <c r="P66" s="45">
        <v>40148256</v>
      </c>
      <c r="Q66" s="45">
        <v>41856476</v>
      </c>
      <c r="R66" s="231">
        <v>43065402</v>
      </c>
      <c r="S66" s="45">
        <v>43533141</v>
      </c>
      <c r="T66" s="45">
        <v>43533141</v>
      </c>
      <c r="U66" s="46"/>
      <c r="V66" s="211">
        <f t="shared" ref="V66:V71" si="66">IF(ISERROR((O66-C66)/C66)=TRUE,0,(O66-C66)/C66)</f>
        <v>0.5379368709697363</v>
      </c>
      <c r="W66" s="211">
        <f t="shared" ref="W66:W71" si="67">IF(ISERROR((P66-D66)/D66)=TRUE,0,(P66-D66)/D66)</f>
        <v>0.61377136333842353</v>
      </c>
      <c r="X66" s="211">
        <f t="shared" ref="X66:Z71" si="68">IF(ISERROR((Q66-E66)/E66)=TRUE,0,(Q66-E66)/E66)</f>
        <v>0.82620709429469608</v>
      </c>
      <c r="Y66" s="211">
        <f t="shared" si="68"/>
        <v>0.99821026341283736</v>
      </c>
      <c r="Z66" s="211">
        <f t="shared" si="68"/>
        <v>0.9555959060163336</v>
      </c>
      <c r="AA66" s="244"/>
      <c r="AB66" s="245"/>
      <c r="AC66" s="47">
        <f t="shared" ref="AC66" si="69">O66-C66</f>
        <v>12883028.600000005</v>
      </c>
      <c r="AD66" s="74">
        <f t="shared" ref="AD66:AD70" si="70">P66-D66</f>
        <v>15269728.030000001</v>
      </c>
      <c r="AE66" s="75">
        <f t="shared" ref="AE66:AG70" si="71">Q66-E66</f>
        <v>18936580.370000001</v>
      </c>
      <c r="AF66" s="75">
        <f t="shared" si="71"/>
        <v>21513414.809999999</v>
      </c>
      <c r="AG66" s="75">
        <f t="shared" si="71"/>
        <v>21272335.039999999</v>
      </c>
      <c r="AH66" s="48"/>
      <c r="AI66" s="49"/>
      <c r="AJ66" s="73">
        <f>IF(ISERROR(GETPIVOTDATA("VALUE",'CSS WK pvt'!$J$2,"DT_FILE",AJ$8,"COMMODITY",AJ$6,"TRIM_CAT",TRIM(B66),"TRIM_LINE",A65))=TRUE,0,GETPIVOTDATA("VALUE",'CSS WK pvt'!$J$2,"DT_FILE",AJ$8,"COMMODITY",AJ$6,"TRIM_CAT",TRIM(B66),"TRIM_LINE",A65))</f>
        <v>43533141</v>
      </c>
    </row>
    <row r="67" spans="1:36" s="42" customFormat="1" x14ac:dyDescent="0.25">
      <c r="A67" s="176"/>
      <c r="B67" s="43" t="s">
        <v>31</v>
      </c>
      <c r="C67" s="44">
        <v>10545979.68</v>
      </c>
      <c r="D67" s="45">
        <v>10845566.67</v>
      </c>
      <c r="E67" s="45">
        <v>10306016.369999999</v>
      </c>
      <c r="F67" s="45">
        <v>10054739.130000001</v>
      </c>
      <c r="G67" s="45">
        <v>10011437.6</v>
      </c>
      <c r="H67" s="45">
        <v>10232132.949999999</v>
      </c>
      <c r="I67" s="45">
        <v>10764769.77</v>
      </c>
      <c r="J67" s="45">
        <v>11021645.25</v>
      </c>
      <c r="K67" s="45">
        <v>11487833.09</v>
      </c>
      <c r="L67" s="45">
        <v>11790592.26</v>
      </c>
      <c r="M67" s="45">
        <v>12455623.68</v>
      </c>
      <c r="N67" s="46">
        <v>12748326.93</v>
      </c>
      <c r="O67" s="44">
        <v>13132409.26</v>
      </c>
      <c r="P67" s="45">
        <v>13429195</v>
      </c>
      <c r="Q67" s="45">
        <v>13487737</v>
      </c>
      <c r="R67" s="231">
        <v>13629061</v>
      </c>
      <c r="S67" s="45">
        <v>14097682</v>
      </c>
      <c r="T67" s="45">
        <v>14097682</v>
      </c>
      <c r="U67" s="46"/>
      <c r="V67" s="211">
        <f t="shared" si="66"/>
        <v>0.24525266105955557</v>
      </c>
      <c r="W67" s="211">
        <f t="shared" si="67"/>
        <v>0.23821976376269882</v>
      </c>
      <c r="X67" s="211">
        <f t="shared" si="68"/>
        <v>0.30872458530744612</v>
      </c>
      <c r="Y67" s="211">
        <f t="shared" si="68"/>
        <v>0.35548628599775506</v>
      </c>
      <c r="Z67" s="211">
        <f t="shared" si="68"/>
        <v>0.40815760565695386</v>
      </c>
      <c r="AA67" s="244"/>
      <c r="AB67" s="245"/>
      <c r="AC67" s="47">
        <f t="shared" si="63"/>
        <v>2586429.58</v>
      </c>
      <c r="AD67" s="74">
        <f t="shared" si="70"/>
        <v>2583628.33</v>
      </c>
      <c r="AE67" s="75">
        <f t="shared" si="71"/>
        <v>3181720.6300000008</v>
      </c>
      <c r="AF67" s="75">
        <f t="shared" si="71"/>
        <v>3574321.8699999992</v>
      </c>
      <c r="AG67" s="75">
        <f t="shared" si="71"/>
        <v>4086244.4000000004</v>
      </c>
      <c r="AH67" s="48"/>
      <c r="AI67" s="49"/>
      <c r="AJ67" s="73">
        <f>IF(ISERROR(GETPIVOTDATA("VALUE",'CSS WK pvt'!$J$2,"DT_FILE",AJ$8,"COMMODITY",AJ$6,"TRIM_CAT",TRIM(B67),"TRIM_LINE",A65))=TRUE,0,GETPIVOTDATA("VALUE",'CSS WK pvt'!$J$2,"DT_FILE",AJ$8,"COMMODITY",AJ$6,"TRIM_CAT",TRIM(B67),"TRIM_LINE",A65))</f>
        <v>14097682</v>
      </c>
    </row>
    <row r="68" spans="1:36" s="42" customFormat="1" x14ac:dyDescent="0.25">
      <c r="A68" s="176"/>
      <c r="B68" s="43" t="s">
        <v>32</v>
      </c>
      <c r="C68" s="44">
        <v>3068731.97</v>
      </c>
      <c r="D68" s="45">
        <v>3255663</v>
      </c>
      <c r="E68" s="45">
        <v>3048447.72</v>
      </c>
      <c r="F68" s="45">
        <v>2570467.79</v>
      </c>
      <c r="G68" s="45">
        <v>2922503.1</v>
      </c>
      <c r="H68" s="45">
        <v>2905936.49</v>
      </c>
      <c r="I68" s="45">
        <v>3287017.02</v>
      </c>
      <c r="J68" s="45">
        <v>3143218.11</v>
      </c>
      <c r="K68" s="45">
        <v>3295758.01</v>
      </c>
      <c r="L68" s="45">
        <v>3217826.91</v>
      </c>
      <c r="M68" s="45">
        <v>3390222.69</v>
      </c>
      <c r="N68" s="46">
        <v>3611153.08</v>
      </c>
      <c r="O68" s="44">
        <v>4435443.38</v>
      </c>
      <c r="P68" s="45">
        <v>5800236</v>
      </c>
      <c r="Q68" s="45">
        <v>5680928</v>
      </c>
      <c r="R68" s="231">
        <v>5470304</v>
      </c>
      <c r="S68" s="45">
        <v>5489806</v>
      </c>
      <c r="T68" s="45">
        <v>5489806</v>
      </c>
      <c r="U68" s="46"/>
      <c r="V68" s="211">
        <f t="shared" si="66"/>
        <v>0.4453668236134678</v>
      </c>
      <c r="W68" s="211">
        <f t="shared" si="67"/>
        <v>0.78158365899664672</v>
      </c>
      <c r="X68" s="211">
        <f t="shared" si="68"/>
        <v>0.86354778621560213</v>
      </c>
      <c r="Y68" s="211">
        <f t="shared" si="68"/>
        <v>1.128135595116716</v>
      </c>
      <c r="Z68" s="211">
        <f t="shared" si="68"/>
        <v>0.87846028289927214</v>
      </c>
      <c r="AA68" s="244"/>
      <c r="AB68" s="245"/>
      <c r="AC68" s="47">
        <f t="shared" si="63"/>
        <v>1366711.4099999997</v>
      </c>
      <c r="AD68" s="74">
        <f t="shared" si="70"/>
        <v>2544573</v>
      </c>
      <c r="AE68" s="75">
        <f t="shared" si="71"/>
        <v>2632480.2799999998</v>
      </c>
      <c r="AF68" s="75">
        <f t="shared" si="71"/>
        <v>2899836.21</v>
      </c>
      <c r="AG68" s="75">
        <f t="shared" si="71"/>
        <v>2567302.9</v>
      </c>
      <c r="AH68" s="48"/>
      <c r="AI68" s="49"/>
      <c r="AJ68" s="73">
        <f>IF(ISERROR(GETPIVOTDATA("VALUE",'CSS WK pvt'!$J$2,"DT_FILE",AJ$8,"COMMODITY",AJ$6,"TRIM_CAT",TRIM(B68),"TRIM_LINE",A65))=TRUE,0,GETPIVOTDATA("VALUE",'CSS WK pvt'!$J$2,"DT_FILE",AJ$8,"COMMODITY",AJ$6,"TRIM_CAT",TRIM(B68),"TRIM_LINE",A65))</f>
        <v>5489806</v>
      </c>
    </row>
    <row r="69" spans="1:36" s="42" customFormat="1" x14ac:dyDescent="0.25">
      <c r="A69" s="176"/>
      <c r="B69" s="43" t="s">
        <v>33</v>
      </c>
      <c r="C69" s="44">
        <v>2730862.27</v>
      </c>
      <c r="D69" s="45">
        <v>2995140.63</v>
      </c>
      <c r="E69" s="45">
        <v>2343513.7200000002</v>
      </c>
      <c r="F69" s="45">
        <v>1994824.81</v>
      </c>
      <c r="G69" s="45">
        <v>2638864.88</v>
      </c>
      <c r="H69" s="45">
        <v>2282766.77</v>
      </c>
      <c r="I69" s="45">
        <v>2738787.06</v>
      </c>
      <c r="J69" s="45">
        <v>2351074.4900000002</v>
      </c>
      <c r="K69" s="45">
        <v>2816810.39</v>
      </c>
      <c r="L69" s="45">
        <v>2651679.0099999998</v>
      </c>
      <c r="M69" s="45">
        <v>2536874.15</v>
      </c>
      <c r="N69" s="46">
        <v>2732070.1</v>
      </c>
      <c r="O69" s="44">
        <v>3551653.7</v>
      </c>
      <c r="P69" s="45">
        <v>5599624</v>
      </c>
      <c r="Q69" s="45">
        <v>4976113</v>
      </c>
      <c r="R69" s="231">
        <v>4735335</v>
      </c>
      <c r="S69" s="45">
        <v>4737768</v>
      </c>
      <c r="T69" s="45">
        <v>4737768</v>
      </c>
      <c r="U69" s="46"/>
      <c r="V69" s="211">
        <f t="shared" si="66"/>
        <v>0.30056126924335885</v>
      </c>
      <c r="W69" s="211">
        <f t="shared" si="67"/>
        <v>0.86956964354625321</v>
      </c>
      <c r="X69" s="211">
        <f t="shared" si="68"/>
        <v>1.1233556080909137</v>
      </c>
      <c r="Y69" s="211">
        <f t="shared" si="68"/>
        <v>1.3738099587802901</v>
      </c>
      <c r="Z69" s="211">
        <f t="shared" si="68"/>
        <v>0.79538105035525741</v>
      </c>
      <c r="AA69" s="244"/>
      <c r="AB69" s="245"/>
      <c r="AC69" s="47">
        <f t="shared" si="63"/>
        <v>820791.43000000017</v>
      </c>
      <c r="AD69" s="74">
        <f t="shared" si="70"/>
        <v>2604483.37</v>
      </c>
      <c r="AE69" s="75">
        <f t="shared" si="71"/>
        <v>2632599.2799999998</v>
      </c>
      <c r="AF69" s="75">
        <f t="shared" si="71"/>
        <v>2740510.19</v>
      </c>
      <c r="AG69" s="75">
        <f t="shared" si="71"/>
        <v>2098903.12</v>
      </c>
      <c r="AH69" s="48"/>
      <c r="AI69" s="49"/>
      <c r="AJ69" s="73">
        <f>IF(ISERROR(GETPIVOTDATA("VALUE",'CSS WK pvt'!$J$2,"DT_FILE",AJ$8,"COMMODITY",AJ$6,"TRIM_CAT",TRIM(B69),"TRIM_LINE",A65))=TRUE,0,GETPIVOTDATA("VALUE",'CSS WK pvt'!$J$2,"DT_FILE",AJ$8,"COMMODITY",AJ$6,"TRIM_CAT",TRIM(B69),"TRIM_LINE",A65))</f>
        <v>4737768</v>
      </c>
    </row>
    <row r="70" spans="1:36" s="42" customFormat="1" x14ac:dyDescent="0.25">
      <c r="A70" s="176"/>
      <c r="B70" s="43" t="s">
        <v>34</v>
      </c>
      <c r="C70" s="44">
        <v>2292944.7000000002</v>
      </c>
      <c r="D70" s="45">
        <v>2622382</v>
      </c>
      <c r="E70" s="45">
        <v>1924769.8</v>
      </c>
      <c r="F70" s="45">
        <v>1622150.93</v>
      </c>
      <c r="G70" s="45">
        <v>2202562.6800000002</v>
      </c>
      <c r="H70" s="45">
        <v>1463114.88</v>
      </c>
      <c r="I70" s="45">
        <v>2656610.21</v>
      </c>
      <c r="J70" s="45">
        <v>1344464.39</v>
      </c>
      <c r="K70" s="45">
        <v>1843595.82</v>
      </c>
      <c r="L70" s="45">
        <v>2628496.7400000002</v>
      </c>
      <c r="M70" s="45">
        <v>2768601.02</v>
      </c>
      <c r="N70" s="46">
        <v>1845385.03</v>
      </c>
      <c r="O70" s="44">
        <v>2996523.2</v>
      </c>
      <c r="P70" s="45">
        <v>2945429</v>
      </c>
      <c r="Q70" s="45">
        <v>2690881</v>
      </c>
      <c r="R70" s="231">
        <v>2764449</v>
      </c>
      <c r="S70" s="45">
        <v>3789569</v>
      </c>
      <c r="T70" s="45">
        <v>3789569</v>
      </c>
      <c r="U70" s="46"/>
      <c r="V70" s="211">
        <f t="shared" si="66"/>
        <v>0.30684494920440075</v>
      </c>
      <c r="W70" s="211">
        <f t="shared" si="67"/>
        <v>0.12318838369085816</v>
      </c>
      <c r="X70" s="211">
        <f t="shared" si="68"/>
        <v>0.39802744203488644</v>
      </c>
      <c r="Y70" s="211">
        <f t="shared" si="68"/>
        <v>0.70418729162273463</v>
      </c>
      <c r="Z70" s="211">
        <f t="shared" si="68"/>
        <v>0.72052719970720636</v>
      </c>
      <c r="AA70" s="244"/>
      <c r="AB70" s="245"/>
      <c r="AC70" s="47">
        <f t="shared" si="63"/>
        <v>703578.5</v>
      </c>
      <c r="AD70" s="74">
        <f t="shared" si="70"/>
        <v>323047</v>
      </c>
      <c r="AE70" s="75">
        <f t="shared" si="71"/>
        <v>766111.2</v>
      </c>
      <c r="AF70" s="75">
        <f t="shared" si="71"/>
        <v>1142298.07</v>
      </c>
      <c r="AG70" s="75">
        <f t="shared" si="71"/>
        <v>1587006.3199999998</v>
      </c>
      <c r="AH70" s="48"/>
      <c r="AI70" s="49"/>
      <c r="AJ70" s="73">
        <f>IF(ISERROR(GETPIVOTDATA("VALUE",'CSS WK pvt'!$J$2,"DT_FILE",AJ$8,"COMMODITY",AJ$6,"TRIM_CAT",TRIM(B70),"TRIM_LINE",A65))=TRUE,0,GETPIVOTDATA("VALUE",'CSS WK pvt'!$J$2,"DT_FILE",AJ$8,"COMMODITY",AJ$6,"TRIM_CAT",TRIM(B70),"TRIM_LINE",A65))</f>
        <v>3789569</v>
      </c>
    </row>
    <row r="71" spans="1:36" s="154" customFormat="1" ht="15.75" thickBot="1" x14ac:dyDescent="0.3">
      <c r="A71" s="177"/>
      <c r="B71" s="59" t="s">
        <v>35</v>
      </c>
      <c r="C71" s="148">
        <f t="shared" ref="C71:O71" si="72">SUM(C66:C70)</f>
        <v>42587478.610000007</v>
      </c>
      <c r="D71" s="149">
        <f t="shared" si="72"/>
        <v>44597280.270000003</v>
      </c>
      <c r="E71" s="149">
        <f t="shared" si="72"/>
        <v>40542643.239999995</v>
      </c>
      <c r="F71" s="149">
        <f t="shared" si="72"/>
        <v>37794169.850000001</v>
      </c>
      <c r="G71" s="149">
        <f t="shared" si="72"/>
        <v>40036174.220000006</v>
      </c>
      <c r="H71" s="149">
        <f t="shared" si="72"/>
        <v>41571341.490000002</v>
      </c>
      <c r="I71" s="149">
        <f t="shared" si="72"/>
        <v>46421440.790000007</v>
      </c>
      <c r="J71" s="149">
        <f t="shared" si="72"/>
        <v>44880108.690000005</v>
      </c>
      <c r="K71" s="149">
        <f t="shared" si="72"/>
        <v>47837157.579999998</v>
      </c>
      <c r="L71" s="149">
        <f t="shared" si="72"/>
        <v>48958381.969999999</v>
      </c>
      <c r="M71" s="149">
        <f t="shared" si="72"/>
        <v>51936610.730000004</v>
      </c>
      <c r="N71" s="150">
        <f t="shared" si="72"/>
        <v>55323642.130000003</v>
      </c>
      <c r="O71" s="148">
        <f t="shared" si="72"/>
        <v>60948018.13000001</v>
      </c>
      <c r="P71" s="149">
        <v>67922740</v>
      </c>
      <c r="Q71" s="149">
        <v>68692135</v>
      </c>
      <c r="R71" s="149">
        <v>69664551</v>
      </c>
      <c r="S71" s="149">
        <v>71647966</v>
      </c>
      <c r="T71" s="149">
        <v>71647966</v>
      </c>
      <c r="U71" s="150"/>
      <c r="V71" s="212">
        <f t="shared" si="66"/>
        <v>0.4311253006579438</v>
      </c>
      <c r="W71" s="216">
        <f t="shared" si="67"/>
        <v>0.52302426490547049</v>
      </c>
      <c r="X71" s="217">
        <f t="shared" si="68"/>
        <v>0.69431811816915001</v>
      </c>
      <c r="Y71" s="217">
        <f t="shared" si="68"/>
        <v>0.84326183843934854</v>
      </c>
      <c r="Z71" s="217">
        <f t="shared" si="68"/>
        <v>0.78958073282157848</v>
      </c>
      <c r="AA71" s="217"/>
      <c r="AB71" s="218"/>
      <c r="AC71" s="40">
        <f t="shared" ref="AC71:AJ71" si="73">SUM(AC66:AC70)</f>
        <v>18360539.520000003</v>
      </c>
      <c r="AD71" s="151">
        <f t="shared" si="73"/>
        <v>23325459.73</v>
      </c>
      <c r="AE71" s="152">
        <f t="shared" si="73"/>
        <v>28149491.760000002</v>
      </c>
      <c r="AF71" s="152">
        <f t="shared" si="73"/>
        <v>31870381.150000002</v>
      </c>
      <c r="AG71" s="152">
        <f t="shared" ref="AG71" si="74">SUM(AG66:AG70)</f>
        <v>31611791.779999997</v>
      </c>
      <c r="AH71" s="152"/>
      <c r="AI71" s="153"/>
      <c r="AJ71" s="40">
        <f t="shared" si="73"/>
        <v>71647966</v>
      </c>
    </row>
    <row r="72" spans="1:36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  <c r="AJ72" s="90"/>
    </row>
    <row r="73" spans="1:36" s="68" customFormat="1" x14ac:dyDescent="0.25">
      <c r="A73" s="176"/>
      <c r="B73" s="69" t="s">
        <v>30</v>
      </c>
      <c r="C73" s="94">
        <v>219736184</v>
      </c>
      <c r="D73" s="95">
        <v>183753979</v>
      </c>
      <c r="E73" s="95">
        <v>185764185</v>
      </c>
      <c r="F73" s="95">
        <v>191785656</v>
      </c>
      <c r="G73" s="95">
        <v>270542849</v>
      </c>
      <c r="H73" s="95">
        <v>344045731</v>
      </c>
      <c r="I73" s="95">
        <v>261815047</v>
      </c>
      <c r="J73" s="95">
        <v>185762701</v>
      </c>
      <c r="K73" s="95">
        <v>176457939</v>
      </c>
      <c r="L73" s="95">
        <v>218680024</v>
      </c>
      <c r="M73" s="95">
        <v>262620380</v>
      </c>
      <c r="N73" s="96">
        <v>206990343</v>
      </c>
      <c r="O73" s="94">
        <v>202833419</v>
      </c>
      <c r="P73" s="272">
        <v>205593448</v>
      </c>
      <c r="Q73" s="272">
        <v>201016204</v>
      </c>
      <c r="R73" s="272">
        <v>210448899</v>
      </c>
      <c r="S73" s="272">
        <v>316255729</v>
      </c>
      <c r="T73" s="228" t="s">
        <v>146</v>
      </c>
      <c r="U73" s="96"/>
      <c r="V73" s="242">
        <f>IF(ISERROR((O73-C73)/C73)=TRUE,0,(O73-C73)/C73)</f>
        <v>-7.6922993256313216E-2</v>
      </c>
      <c r="W73" s="243">
        <f t="shared" ref="W73:Z78" si="75">IF(ISERROR((P73-D73)/D73)=TRUE,0,(P73-D73)/D73)</f>
        <v>0.11885167939683092</v>
      </c>
      <c r="X73" s="243">
        <f t="shared" si="75"/>
        <v>8.2104195703816649E-2</v>
      </c>
      <c r="Y73" s="243">
        <f t="shared" si="75"/>
        <v>9.7313028457143846E-2</v>
      </c>
      <c r="Z73" s="243">
        <f t="shared" si="75"/>
        <v>0.16896724555451104</v>
      </c>
      <c r="AA73" s="244"/>
      <c r="AB73" s="245"/>
      <c r="AC73" s="97">
        <f t="shared" ref="AC73:AG77" si="76">O73-C73</f>
        <v>-16902765</v>
      </c>
      <c r="AD73" s="119">
        <f t="shared" si="76"/>
        <v>21839469</v>
      </c>
      <c r="AE73" s="119">
        <f t="shared" si="76"/>
        <v>15252019</v>
      </c>
      <c r="AF73" s="119">
        <f t="shared" si="76"/>
        <v>18663243</v>
      </c>
      <c r="AG73" s="119">
        <f t="shared" si="76"/>
        <v>45712880</v>
      </c>
      <c r="AH73" s="98"/>
      <c r="AI73" s="99"/>
      <c r="AJ73" s="186" t="s">
        <v>146</v>
      </c>
    </row>
    <row r="74" spans="1:36" s="68" customFormat="1" x14ac:dyDescent="0.25">
      <c r="A74" s="176"/>
      <c r="B74" s="69" t="s">
        <v>31</v>
      </c>
      <c r="C74" s="94">
        <v>18355960</v>
      </c>
      <c r="D74" s="95">
        <v>15649880</v>
      </c>
      <c r="E74" s="95">
        <v>15401111</v>
      </c>
      <c r="F74" s="95">
        <v>15247635</v>
      </c>
      <c r="G74" s="95">
        <v>20211493</v>
      </c>
      <c r="H74" s="95">
        <v>25407523</v>
      </c>
      <c r="I74" s="95">
        <v>18833878</v>
      </c>
      <c r="J74" s="95">
        <v>13864421</v>
      </c>
      <c r="K74" s="95">
        <v>13701980</v>
      </c>
      <c r="L74" s="95">
        <v>17303240</v>
      </c>
      <c r="M74" s="95">
        <v>19548134</v>
      </c>
      <c r="N74" s="96">
        <v>16158060</v>
      </c>
      <c r="O74" s="94">
        <v>16532919</v>
      </c>
      <c r="P74" s="272">
        <v>16772046</v>
      </c>
      <c r="Q74" s="272">
        <v>16426723</v>
      </c>
      <c r="R74" s="272">
        <v>16372521</v>
      </c>
      <c r="S74" s="272">
        <v>23097518</v>
      </c>
      <c r="T74" s="228" t="s">
        <v>146</v>
      </c>
      <c r="U74" s="96"/>
      <c r="V74" s="242">
        <f t="shared" ref="V74:V78" si="77">IF(ISERROR((O74-C74)/C74)=TRUE,0,(O74-C74)/C74)</f>
        <v>-9.9316025966498078E-2</v>
      </c>
      <c r="W74" s="243">
        <f t="shared" si="75"/>
        <v>7.1704447574038904E-2</v>
      </c>
      <c r="X74" s="243">
        <f t="shared" si="75"/>
        <v>6.6593377581656288E-2</v>
      </c>
      <c r="Y74" s="243">
        <f t="shared" si="75"/>
        <v>7.3774457481438918E-2</v>
      </c>
      <c r="Z74" s="243">
        <f t="shared" si="75"/>
        <v>0.14279128216802192</v>
      </c>
      <c r="AA74" s="244"/>
      <c r="AB74" s="245"/>
      <c r="AC74" s="97">
        <f t="shared" si="63"/>
        <v>-1823041</v>
      </c>
      <c r="AD74" s="119">
        <f t="shared" si="76"/>
        <v>1122166</v>
      </c>
      <c r="AE74" s="119">
        <f t="shared" si="76"/>
        <v>1025612</v>
      </c>
      <c r="AF74" s="119">
        <f t="shared" si="76"/>
        <v>1124886</v>
      </c>
      <c r="AG74" s="119">
        <f t="shared" si="76"/>
        <v>2886025</v>
      </c>
      <c r="AH74" s="98"/>
      <c r="AI74" s="99"/>
      <c r="AJ74" s="186" t="s">
        <v>146</v>
      </c>
    </row>
    <row r="75" spans="1:36" s="68" customFormat="1" x14ac:dyDescent="0.25">
      <c r="A75" s="176"/>
      <c r="B75" s="69" t="s">
        <v>32</v>
      </c>
      <c r="C75" s="94">
        <v>56132333</v>
      </c>
      <c r="D75" s="95">
        <v>52774351</v>
      </c>
      <c r="E75" s="95">
        <v>50210604</v>
      </c>
      <c r="F75" s="95">
        <v>52858660</v>
      </c>
      <c r="G75" s="95">
        <v>58577152</v>
      </c>
      <c r="H75" s="95">
        <v>68071301</v>
      </c>
      <c r="I75" s="95">
        <v>59479002</v>
      </c>
      <c r="J75" s="95">
        <v>50199478</v>
      </c>
      <c r="K75" s="95">
        <v>45663614</v>
      </c>
      <c r="L75" s="95">
        <v>52483273</v>
      </c>
      <c r="M75" s="95">
        <v>61534981</v>
      </c>
      <c r="N75" s="96">
        <v>53902635</v>
      </c>
      <c r="O75" s="94">
        <v>55649222</v>
      </c>
      <c r="P75" s="272">
        <v>50309117</v>
      </c>
      <c r="Q75" s="272">
        <v>47525067</v>
      </c>
      <c r="R75" s="272">
        <v>48592143</v>
      </c>
      <c r="S75" s="272">
        <v>59189208</v>
      </c>
      <c r="T75" s="228" t="s">
        <v>146</v>
      </c>
      <c r="U75" s="96"/>
      <c r="V75" s="242">
        <f t="shared" si="77"/>
        <v>-8.6066438749303371E-3</v>
      </c>
      <c r="W75" s="243">
        <f t="shared" si="75"/>
        <v>-4.6712729825895916E-2</v>
      </c>
      <c r="X75" s="243">
        <f t="shared" si="75"/>
        <v>-5.3485454984767762E-2</v>
      </c>
      <c r="Y75" s="243">
        <f t="shared" si="75"/>
        <v>-8.0715572434110136E-2</v>
      </c>
      <c r="Z75" s="243">
        <f t="shared" si="75"/>
        <v>1.0448715567462208E-2</v>
      </c>
      <c r="AA75" s="244"/>
      <c r="AB75" s="245"/>
      <c r="AC75" s="97">
        <f t="shared" si="63"/>
        <v>-483111</v>
      </c>
      <c r="AD75" s="119">
        <f t="shared" si="76"/>
        <v>-2465234</v>
      </c>
      <c r="AE75" s="119">
        <f t="shared" si="76"/>
        <v>-2685537</v>
      </c>
      <c r="AF75" s="119">
        <f t="shared" si="76"/>
        <v>-4266517</v>
      </c>
      <c r="AG75" s="119">
        <f t="shared" si="76"/>
        <v>612056</v>
      </c>
      <c r="AH75" s="98"/>
      <c r="AI75" s="99"/>
      <c r="AJ75" s="186" t="s">
        <v>146</v>
      </c>
    </row>
    <row r="76" spans="1:36" s="68" customFormat="1" x14ac:dyDescent="0.25">
      <c r="A76" s="176"/>
      <c r="B76" s="69" t="s">
        <v>33</v>
      </c>
      <c r="C76" s="94">
        <v>101174693</v>
      </c>
      <c r="D76" s="95">
        <v>94668173</v>
      </c>
      <c r="E76" s="95">
        <v>98788856</v>
      </c>
      <c r="F76" s="95">
        <v>99241600</v>
      </c>
      <c r="G76" s="95">
        <v>115086239</v>
      </c>
      <c r="H76" s="95">
        <v>132150035</v>
      </c>
      <c r="I76" s="95">
        <v>115103865</v>
      </c>
      <c r="J76" s="95">
        <v>99469750</v>
      </c>
      <c r="K76" s="95">
        <v>90847607</v>
      </c>
      <c r="L76" s="95">
        <v>100320108</v>
      </c>
      <c r="M76" s="95">
        <v>114468573</v>
      </c>
      <c r="N76" s="96">
        <v>98574412</v>
      </c>
      <c r="O76" s="94">
        <v>97883566</v>
      </c>
      <c r="P76" s="272">
        <v>90268378</v>
      </c>
      <c r="Q76" s="272">
        <v>80854270</v>
      </c>
      <c r="R76" s="272">
        <v>87178918</v>
      </c>
      <c r="S76" s="272">
        <v>107114514</v>
      </c>
      <c r="T76" s="228" t="s">
        <v>146</v>
      </c>
      <c r="U76" s="96"/>
      <c r="V76" s="242">
        <f t="shared" si="77"/>
        <v>-3.2529152324682613E-2</v>
      </c>
      <c r="W76" s="243">
        <f t="shared" si="75"/>
        <v>-4.6475968222181703E-2</v>
      </c>
      <c r="X76" s="243">
        <f t="shared" si="75"/>
        <v>-0.18154462685548256</v>
      </c>
      <c r="Y76" s="243">
        <f t="shared" si="75"/>
        <v>-0.12154864492309676</v>
      </c>
      <c r="Z76" s="243">
        <f t="shared" si="75"/>
        <v>-6.926740389874067E-2</v>
      </c>
      <c r="AA76" s="244"/>
      <c r="AB76" s="245"/>
      <c r="AC76" s="97">
        <f t="shared" si="63"/>
        <v>-3291127</v>
      </c>
      <c r="AD76" s="119">
        <f t="shared" si="76"/>
        <v>-4399795</v>
      </c>
      <c r="AE76" s="119">
        <f t="shared" si="76"/>
        <v>-17934586</v>
      </c>
      <c r="AF76" s="119">
        <f t="shared" si="76"/>
        <v>-12062682</v>
      </c>
      <c r="AG76" s="119">
        <f t="shared" si="76"/>
        <v>-7971725</v>
      </c>
      <c r="AH76" s="98"/>
      <c r="AI76" s="99"/>
      <c r="AJ76" s="186" t="s">
        <v>146</v>
      </c>
    </row>
    <row r="77" spans="1:36" s="68" customFormat="1" x14ac:dyDescent="0.25">
      <c r="A77" s="176"/>
      <c r="B77" s="69" t="s">
        <v>34</v>
      </c>
      <c r="C77" s="94">
        <v>192559340</v>
      </c>
      <c r="D77" s="95">
        <v>201664053</v>
      </c>
      <c r="E77" s="95">
        <v>179583426</v>
      </c>
      <c r="F77" s="95">
        <v>185513622</v>
      </c>
      <c r="G77" s="95">
        <v>213577059</v>
      </c>
      <c r="H77" s="95">
        <v>232777993</v>
      </c>
      <c r="I77" s="95">
        <v>206704558</v>
      </c>
      <c r="J77" s="95">
        <v>183051609</v>
      </c>
      <c r="K77" s="95">
        <v>187136490</v>
      </c>
      <c r="L77" s="95">
        <v>189712167</v>
      </c>
      <c r="M77" s="95">
        <v>87811988</v>
      </c>
      <c r="N77" s="96">
        <v>207125038</v>
      </c>
      <c r="O77" s="94">
        <v>200865529</v>
      </c>
      <c r="P77" s="272">
        <v>194538447</v>
      </c>
      <c r="Q77" s="272">
        <v>183548784</v>
      </c>
      <c r="R77" s="272">
        <v>184674869</v>
      </c>
      <c r="S77" s="272">
        <v>196177855</v>
      </c>
      <c r="T77" s="228" t="s">
        <v>146</v>
      </c>
      <c r="U77" s="96"/>
      <c r="V77" s="242">
        <f t="shared" si="77"/>
        <v>4.3135736755225688E-2</v>
      </c>
      <c r="W77" s="243">
        <f t="shared" si="75"/>
        <v>-3.5334041411931756E-2</v>
      </c>
      <c r="X77" s="243">
        <f t="shared" si="75"/>
        <v>2.2080868420452118E-2</v>
      </c>
      <c r="Y77" s="243">
        <f t="shared" si="75"/>
        <v>-4.5212475017063708E-3</v>
      </c>
      <c r="Z77" s="243">
        <f t="shared" si="75"/>
        <v>-8.1465697118715361E-2</v>
      </c>
      <c r="AA77" s="244"/>
      <c r="AB77" s="245"/>
      <c r="AC77" s="97">
        <f t="shared" si="63"/>
        <v>8306189</v>
      </c>
      <c r="AD77" s="119">
        <f t="shared" si="76"/>
        <v>-7125606</v>
      </c>
      <c r="AE77" s="119">
        <f t="shared" si="76"/>
        <v>3965358</v>
      </c>
      <c r="AF77" s="119">
        <f t="shared" si="76"/>
        <v>-838753</v>
      </c>
      <c r="AG77" s="119">
        <f t="shared" si="76"/>
        <v>-17399204</v>
      </c>
      <c r="AH77" s="98"/>
      <c r="AI77" s="99"/>
      <c r="AJ77" s="186" t="s">
        <v>146</v>
      </c>
    </row>
    <row r="78" spans="1:36" s="85" customFormat="1" x14ac:dyDescent="0.25">
      <c r="A78" s="177"/>
      <c r="B78" s="69" t="s">
        <v>35</v>
      </c>
      <c r="C78" s="162">
        <f>SUM(C73:C77)</f>
        <v>587958510</v>
      </c>
      <c r="D78" s="163">
        <f t="shared" ref="D78:S78" si="78">SUM(D73:D77)</f>
        <v>548510436</v>
      </c>
      <c r="E78" s="163">
        <f t="shared" si="78"/>
        <v>529748182</v>
      </c>
      <c r="F78" s="163">
        <f t="shared" si="78"/>
        <v>544647173</v>
      </c>
      <c r="G78" s="163">
        <f t="shared" si="78"/>
        <v>677994792</v>
      </c>
      <c r="H78" s="163">
        <f t="shared" si="78"/>
        <v>802452583</v>
      </c>
      <c r="I78" s="163">
        <f t="shared" si="78"/>
        <v>661936350</v>
      </c>
      <c r="J78" s="163">
        <f t="shared" si="78"/>
        <v>532347959</v>
      </c>
      <c r="K78" s="163">
        <f t="shared" si="78"/>
        <v>513807630</v>
      </c>
      <c r="L78" s="163">
        <f t="shared" si="78"/>
        <v>578498812</v>
      </c>
      <c r="M78" s="163">
        <f t="shared" si="78"/>
        <v>545984056</v>
      </c>
      <c r="N78" s="164">
        <f t="shared" si="78"/>
        <v>582750488</v>
      </c>
      <c r="O78" s="162">
        <f t="shared" si="78"/>
        <v>573764655</v>
      </c>
      <c r="P78" s="271">
        <f t="shared" si="78"/>
        <v>557481436</v>
      </c>
      <c r="Q78" s="271">
        <f t="shared" si="78"/>
        <v>529371048</v>
      </c>
      <c r="R78" s="271">
        <f t="shared" si="78"/>
        <v>547267350</v>
      </c>
      <c r="S78" s="271">
        <f t="shared" si="78"/>
        <v>701834824</v>
      </c>
      <c r="T78" s="229" t="s">
        <v>146</v>
      </c>
      <c r="U78" s="164"/>
      <c r="V78" s="246">
        <f t="shared" si="77"/>
        <v>-2.4140912596026545E-2</v>
      </c>
      <c r="W78" s="247">
        <f t="shared" si="75"/>
        <v>1.6355203859785814E-2</v>
      </c>
      <c r="X78" s="247">
        <f t="shared" si="75"/>
        <v>-7.1191183436661613E-4</v>
      </c>
      <c r="Y78" s="247">
        <f t="shared" si="75"/>
        <v>4.8107786653287191E-3</v>
      </c>
      <c r="Z78" s="247">
        <f t="shared" si="75"/>
        <v>3.5162559183787946E-2</v>
      </c>
      <c r="AA78" s="248"/>
      <c r="AB78" s="249"/>
      <c r="AC78" s="100">
        <f t="shared" ref="AC78:AD85" si="79">SUM(AC73:AC77)</f>
        <v>-14193855</v>
      </c>
      <c r="AD78" s="159">
        <f t="shared" si="79"/>
        <v>8971000</v>
      </c>
      <c r="AE78" s="159">
        <f t="shared" ref="AE78" si="80">SUM(AE73:AE77)</f>
        <v>-377134</v>
      </c>
      <c r="AF78" s="159">
        <f t="shared" ref="AF78:AG78" si="81">SUM(AF73:AF77)</f>
        <v>2620177</v>
      </c>
      <c r="AG78" s="159">
        <f t="shared" si="81"/>
        <v>23840032</v>
      </c>
      <c r="AH78" s="166"/>
      <c r="AI78" s="167"/>
      <c r="AJ78" s="229" t="s">
        <v>146</v>
      </c>
    </row>
    <row r="79" spans="1:36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  <c r="AJ79" s="55"/>
    </row>
    <row r="80" spans="1:36" s="42" customFormat="1" x14ac:dyDescent="0.25">
      <c r="A80" s="176"/>
      <c r="B80" s="43" t="s">
        <v>30</v>
      </c>
      <c r="C80" s="116">
        <f>C94-C87</f>
        <v>44374447.270000003</v>
      </c>
      <c r="D80" s="117">
        <f t="shared" ref="D80:O80" si="82">D94-D87</f>
        <v>38072945.619999997</v>
      </c>
      <c r="E80" s="117">
        <f t="shared" si="82"/>
        <v>38244451.659999996</v>
      </c>
      <c r="F80" s="117">
        <f t="shared" si="82"/>
        <v>37884922.210000001</v>
      </c>
      <c r="G80" s="117">
        <f t="shared" si="82"/>
        <v>56242792.869999997</v>
      </c>
      <c r="H80" s="117">
        <f t="shared" si="82"/>
        <v>64381175</v>
      </c>
      <c r="I80" s="117">
        <f t="shared" si="82"/>
        <v>51366367.039999999</v>
      </c>
      <c r="J80" s="117">
        <f t="shared" si="82"/>
        <v>45547435.009999998</v>
      </c>
      <c r="K80" s="117">
        <f t="shared" si="82"/>
        <v>37510374.170000002</v>
      </c>
      <c r="L80" s="117">
        <f t="shared" si="82"/>
        <v>50633626.469999999</v>
      </c>
      <c r="M80" s="117">
        <f t="shared" si="82"/>
        <v>60967495.890000001</v>
      </c>
      <c r="N80" s="118">
        <f t="shared" si="82"/>
        <v>45116266.100000001</v>
      </c>
      <c r="O80" s="116">
        <f t="shared" si="82"/>
        <v>47948182.57</v>
      </c>
      <c r="P80" s="186">
        <f t="shared" ref="P80:S80" si="83">P94-P87</f>
        <v>46054789.100000001</v>
      </c>
      <c r="Q80" s="230">
        <f t="shared" si="83"/>
        <v>45133090.229999997</v>
      </c>
      <c r="R80" s="274">
        <f t="shared" si="83"/>
        <v>44170173.530000001</v>
      </c>
      <c r="S80" s="117">
        <f t="shared" si="83"/>
        <v>73102241.129999995</v>
      </c>
      <c r="T80" s="117">
        <v>0</v>
      </c>
      <c r="U80" s="118"/>
      <c r="V80" s="242">
        <f>IF(ISERROR((O80-C80)/C80)=TRUE,0,(O80-C80)/C80)</f>
        <v>8.0535883145885931E-2</v>
      </c>
      <c r="W80" s="243">
        <f t="shared" ref="W80:W85" si="84">IF(ISERROR((P80-D80)/D80)=TRUE,0,(P80-D80)/D80)</f>
        <v>0.20964607150876929</v>
      </c>
      <c r="X80" s="244">
        <f t="shared" ref="X80:Z85" si="85">IF(ISERROR((Q80-E80)/E80)=TRUE,0,(Q80-E80)/E80)</f>
        <v>0.18012125343673971</v>
      </c>
      <c r="Y80" s="244">
        <f t="shared" si="85"/>
        <v>0.16590376733942355</v>
      </c>
      <c r="Z80" s="244">
        <f t="shared" si="85"/>
        <v>0.29976193214602714</v>
      </c>
      <c r="AA80" s="209"/>
      <c r="AB80" s="210"/>
      <c r="AC80" s="39">
        <f t="shared" ref="AC80" si="86">O80-C80</f>
        <v>3573735.299999997</v>
      </c>
      <c r="AD80" s="119">
        <f t="shared" ref="AD80:AD84" si="87">P80-D80</f>
        <v>7981843.4800000042</v>
      </c>
      <c r="AE80" s="120">
        <f t="shared" ref="AE80:AG84" si="88">Q80-E80</f>
        <v>6888638.5700000003</v>
      </c>
      <c r="AF80" s="120">
        <f t="shared" si="88"/>
        <v>6285251.3200000003</v>
      </c>
      <c r="AG80" s="120">
        <f t="shared" si="88"/>
        <v>16859448.259999998</v>
      </c>
      <c r="AH80" s="120"/>
      <c r="AI80" s="121"/>
      <c r="AJ80" s="186">
        <f>AJ94</f>
        <v>0</v>
      </c>
    </row>
    <row r="81" spans="1:36" s="42" customFormat="1" x14ac:dyDescent="0.25">
      <c r="A81" s="176"/>
      <c r="B81" s="43" t="s">
        <v>31</v>
      </c>
      <c r="C81" s="116">
        <f t="shared" ref="C81:S81" si="89">C95-C88</f>
        <v>3187133.96</v>
      </c>
      <c r="D81" s="117">
        <f t="shared" si="89"/>
        <v>2762205.04</v>
      </c>
      <c r="E81" s="117">
        <f t="shared" si="89"/>
        <v>2625358.66</v>
      </c>
      <c r="F81" s="117">
        <f t="shared" si="89"/>
        <v>2541588</v>
      </c>
      <c r="G81" s="117">
        <f t="shared" si="89"/>
        <v>3401152.47</v>
      </c>
      <c r="H81" s="117">
        <f t="shared" si="89"/>
        <v>3867695.86</v>
      </c>
      <c r="I81" s="117">
        <f t="shared" si="89"/>
        <v>3181668.23</v>
      </c>
      <c r="J81" s="117">
        <f t="shared" si="89"/>
        <v>3012556.78</v>
      </c>
      <c r="K81" s="117">
        <f t="shared" si="89"/>
        <v>2819368.86</v>
      </c>
      <c r="L81" s="117">
        <f t="shared" si="89"/>
        <v>3579086.74</v>
      </c>
      <c r="M81" s="117">
        <f t="shared" si="89"/>
        <v>3927040.33</v>
      </c>
      <c r="N81" s="118">
        <f t="shared" si="89"/>
        <v>3060084.6</v>
      </c>
      <c r="O81" s="116">
        <f t="shared" si="89"/>
        <v>2983590.79</v>
      </c>
      <c r="P81" s="186">
        <f t="shared" si="89"/>
        <v>2834116.53</v>
      </c>
      <c r="Q81" s="230">
        <f t="shared" si="89"/>
        <v>2685953.45</v>
      </c>
      <c r="R81" s="274">
        <f t="shared" si="89"/>
        <v>2702589.92</v>
      </c>
      <c r="S81" s="117">
        <f t="shared" si="89"/>
        <v>3896457.52</v>
      </c>
      <c r="T81" s="117">
        <v>0</v>
      </c>
      <c r="U81" s="118"/>
      <c r="V81" s="242">
        <f t="shared" ref="V81:V85" si="90">IF(ISERROR((O81-C81)/C81)=TRUE,0,(O81-C81)/C81)</f>
        <v>-6.3864014677312134E-2</v>
      </c>
      <c r="W81" s="243">
        <f t="shared" si="84"/>
        <v>2.6034088331110913E-2</v>
      </c>
      <c r="X81" s="244">
        <f t="shared" si="85"/>
        <v>2.3080575969761034E-2</v>
      </c>
      <c r="Y81" s="244">
        <f t="shared" si="85"/>
        <v>6.3346978345821564E-2</v>
      </c>
      <c r="Z81" s="244">
        <f t="shared" si="85"/>
        <v>0.14562859335735684</v>
      </c>
      <c r="AA81" s="209"/>
      <c r="AB81" s="210"/>
      <c r="AC81" s="39">
        <f t="shared" si="63"/>
        <v>-203543.16999999993</v>
      </c>
      <c r="AD81" s="119">
        <f t="shared" si="87"/>
        <v>71911.489999999758</v>
      </c>
      <c r="AE81" s="120">
        <f t="shared" si="88"/>
        <v>60594.790000000037</v>
      </c>
      <c r="AF81" s="120">
        <f t="shared" si="88"/>
        <v>161001.91999999993</v>
      </c>
      <c r="AG81" s="120">
        <f t="shared" si="88"/>
        <v>495305.04999999981</v>
      </c>
      <c r="AH81" s="120"/>
      <c r="AI81" s="121"/>
      <c r="AJ81" s="186">
        <f t="shared" ref="AJ81:AJ85" si="91">AJ95</f>
        <v>0</v>
      </c>
    </row>
    <row r="82" spans="1:36" s="42" customFormat="1" x14ac:dyDescent="0.25">
      <c r="A82" s="176"/>
      <c r="B82" s="43" t="s">
        <v>32</v>
      </c>
      <c r="C82" s="116">
        <f t="shared" ref="C82:S82" si="92">C96-C89</f>
        <v>10605548.630000001</v>
      </c>
      <c r="D82" s="117">
        <f t="shared" si="92"/>
        <v>9376827.6500000004</v>
      </c>
      <c r="E82" s="117">
        <f t="shared" si="92"/>
        <v>8898496.5800000001</v>
      </c>
      <c r="F82" s="117">
        <f t="shared" si="92"/>
        <v>8692860.4700000007</v>
      </c>
      <c r="G82" s="117">
        <f t="shared" si="92"/>
        <v>10834756.16</v>
      </c>
      <c r="H82" s="117">
        <f t="shared" si="92"/>
        <v>11716207.470000001</v>
      </c>
      <c r="I82" s="117">
        <f t="shared" si="92"/>
        <v>10466145.82</v>
      </c>
      <c r="J82" s="117">
        <f t="shared" si="92"/>
        <v>9951257.9900000002</v>
      </c>
      <c r="K82" s="117">
        <f t="shared" si="92"/>
        <v>8285225.3700000001</v>
      </c>
      <c r="L82" s="117">
        <f t="shared" si="92"/>
        <v>10537433.369999999</v>
      </c>
      <c r="M82" s="117">
        <f t="shared" si="92"/>
        <v>12399888.699999999</v>
      </c>
      <c r="N82" s="118">
        <f t="shared" si="92"/>
        <v>10285812.73</v>
      </c>
      <c r="O82" s="116">
        <f t="shared" si="92"/>
        <v>10603918.41</v>
      </c>
      <c r="P82" s="186">
        <f t="shared" si="92"/>
        <v>9293257.5700000003</v>
      </c>
      <c r="Q82" s="230">
        <f t="shared" si="92"/>
        <v>8208391.1699999999</v>
      </c>
      <c r="R82" s="274">
        <f t="shared" si="92"/>
        <v>8286830.6299999999</v>
      </c>
      <c r="S82" s="117">
        <f t="shared" si="92"/>
        <v>11456691.17</v>
      </c>
      <c r="T82" s="117">
        <v>0</v>
      </c>
      <c r="U82" s="118"/>
      <c r="V82" s="242">
        <f t="shared" si="90"/>
        <v>-1.5371387722359353E-4</v>
      </c>
      <c r="W82" s="243">
        <f t="shared" si="84"/>
        <v>-8.9124043993706204E-3</v>
      </c>
      <c r="X82" s="244">
        <f t="shared" si="85"/>
        <v>-7.755303424525227E-2</v>
      </c>
      <c r="Y82" s="244">
        <f t="shared" si="85"/>
        <v>-4.6708427151367901E-2</v>
      </c>
      <c r="Z82" s="244">
        <f t="shared" si="85"/>
        <v>5.7401846503576485E-2</v>
      </c>
      <c r="AA82" s="209"/>
      <c r="AB82" s="210"/>
      <c r="AC82" s="39">
        <f t="shared" si="63"/>
        <v>-1630.2200000006706</v>
      </c>
      <c r="AD82" s="119">
        <f t="shared" si="87"/>
        <v>-83570.080000000075</v>
      </c>
      <c r="AE82" s="120">
        <f t="shared" si="88"/>
        <v>-690105.41000000015</v>
      </c>
      <c r="AF82" s="120">
        <f t="shared" si="88"/>
        <v>-406029.84000000078</v>
      </c>
      <c r="AG82" s="120">
        <f t="shared" si="88"/>
        <v>621935.00999999978</v>
      </c>
      <c r="AH82" s="120"/>
      <c r="AI82" s="121"/>
      <c r="AJ82" s="186">
        <f t="shared" si="91"/>
        <v>0</v>
      </c>
    </row>
    <row r="83" spans="1:36" s="42" customFormat="1" x14ac:dyDescent="0.25">
      <c r="A83" s="176"/>
      <c r="B83" s="43" t="s">
        <v>33</v>
      </c>
      <c r="C83" s="116">
        <f t="shared" ref="C83:S83" si="93">C97-C90</f>
        <v>18614726.379999999</v>
      </c>
      <c r="D83" s="117">
        <f t="shared" si="93"/>
        <v>16886604.93</v>
      </c>
      <c r="E83" s="117">
        <f t="shared" si="93"/>
        <v>16085408.449999999</v>
      </c>
      <c r="F83" s="117">
        <f t="shared" si="93"/>
        <v>15733169.99</v>
      </c>
      <c r="G83" s="117">
        <f t="shared" si="93"/>
        <v>21967358.530000001</v>
      </c>
      <c r="H83" s="117">
        <f t="shared" si="93"/>
        <v>18540175.41</v>
      </c>
      <c r="I83" s="117">
        <f t="shared" si="93"/>
        <v>18302020.050000001</v>
      </c>
      <c r="J83" s="117">
        <f t="shared" si="93"/>
        <v>17012211.010000002</v>
      </c>
      <c r="K83" s="117">
        <f t="shared" si="93"/>
        <v>13289222.32</v>
      </c>
      <c r="L83" s="117">
        <f t="shared" si="93"/>
        <v>16360559.970000001</v>
      </c>
      <c r="M83" s="117">
        <f t="shared" si="93"/>
        <v>19931449.969999999</v>
      </c>
      <c r="N83" s="118">
        <f t="shared" si="93"/>
        <v>16850376.280000001</v>
      </c>
      <c r="O83" s="116">
        <f t="shared" si="93"/>
        <v>16804216.559999999</v>
      </c>
      <c r="P83" s="186">
        <f t="shared" si="93"/>
        <v>15505898.09</v>
      </c>
      <c r="Q83" s="230">
        <f t="shared" si="93"/>
        <v>14747466.119999999</v>
      </c>
      <c r="R83" s="274">
        <f t="shared" si="93"/>
        <v>15332969.779999999</v>
      </c>
      <c r="S83" s="117">
        <f t="shared" si="93"/>
        <v>18194701.399999999</v>
      </c>
      <c r="T83" s="117">
        <v>0</v>
      </c>
      <c r="U83" s="118"/>
      <c r="V83" s="242">
        <f t="shared" si="90"/>
        <v>-9.7262231151850023E-2</v>
      </c>
      <c r="W83" s="243">
        <f t="shared" si="84"/>
        <v>-8.17634359140538E-2</v>
      </c>
      <c r="X83" s="244">
        <f t="shared" si="85"/>
        <v>-8.3177392365190464E-2</v>
      </c>
      <c r="Y83" s="244">
        <f t="shared" si="85"/>
        <v>-2.543671810921563E-2</v>
      </c>
      <c r="Z83" s="244">
        <f t="shared" si="85"/>
        <v>-0.17173922503462699</v>
      </c>
      <c r="AA83" s="209"/>
      <c r="AB83" s="210"/>
      <c r="AC83" s="39">
        <f t="shared" si="63"/>
        <v>-1810509.8200000003</v>
      </c>
      <c r="AD83" s="119">
        <f t="shared" si="87"/>
        <v>-1380706.8399999999</v>
      </c>
      <c r="AE83" s="120">
        <f t="shared" si="88"/>
        <v>-1337942.33</v>
      </c>
      <c r="AF83" s="120">
        <f t="shared" si="88"/>
        <v>-400200.21000000089</v>
      </c>
      <c r="AG83" s="120">
        <f t="shared" si="88"/>
        <v>-3772657.1300000027</v>
      </c>
      <c r="AH83" s="120"/>
      <c r="AI83" s="121"/>
      <c r="AJ83" s="186">
        <f t="shared" si="91"/>
        <v>0</v>
      </c>
    </row>
    <row r="84" spans="1:36" s="42" customFormat="1" x14ac:dyDescent="0.25">
      <c r="A84" s="176"/>
      <c r="B84" s="43" t="s">
        <v>34</v>
      </c>
      <c r="C84" s="116">
        <f t="shared" ref="C84:S84" si="94">C98-C91</f>
        <v>22899445.559999999</v>
      </c>
      <c r="D84" s="117">
        <f t="shared" si="94"/>
        <v>22100771.300000001</v>
      </c>
      <c r="E84" s="117">
        <f t="shared" si="94"/>
        <v>20209300.030000001</v>
      </c>
      <c r="F84" s="117">
        <f t="shared" si="94"/>
        <v>19094126.75</v>
      </c>
      <c r="G84" s="117">
        <f t="shared" si="94"/>
        <v>22106031.100000001</v>
      </c>
      <c r="H84" s="117">
        <f t="shared" si="94"/>
        <v>23107732.219999999</v>
      </c>
      <c r="I84" s="117">
        <f t="shared" si="94"/>
        <v>22000690.870000001</v>
      </c>
      <c r="J84" s="117">
        <f t="shared" si="94"/>
        <v>22949413.620000001</v>
      </c>
      <c r="K84" s="117">
        <f t="shared" si="94"/>
        <v>17336710.210000001</v>
      </c>
      <c r="L84" s="117">
        <f t="shared" si="94"/>
        <v>20539158.289999999</v>
      </c>
      <c r="M84" s="117">
        <f t="shared" si="94"/>
        <v>23641441.850000001</v>
      </c>
      <c r="N84" s="118">
        <f t="shared" si="94"/>
        <v>19373090.300000001</v>
      </c>
      <c r="O84" s="116">
        <f t="shared" si="94"/>
        <v>18272204.920000002</v>
      </c>
      <c r="P84" s="186">
        <f t="shared" si="94"/>
        <v>19983751.940000001</v>
      </c>
      <c r="Q84" s="230">
        <f t="shared" si="94"/>
        <v>18310514.149999999</v>
      </c>
      <c r="R84" s="274">
        <f t="shared" si="94"/>
        <v>23677033.870000001</v>
      </c>
      <c r="S84" s="117">
        <f t="shared" si="94"/>
        <v>22519364.93</v>
      </c>
      <c r="T84" s="117">
        <v>0</v>
      </c>
      <c r="U84" s="118"/>
      <c r="V84" s="242">
        <f t="shared" si="90"/>
        <v>-0.20206780237870514</v>
      </c>
      <c r="W84" s="243">
        <f t="shared" si="84"/>
        <v>-9.5789388128730113E-2</v>
      </c>
      <c r="X84" s="244">
        <f t="shared" si="85"/>
        <v>-9.3956043860070421E-2</v>
      </c>
      <c r="Y84" s="244">
        <f t="shared" si="85"/>
        <v>0.24001658625210504</v>
      </c>
      <c r="Z84" s="244">
        <f t="shared" si="85"/>
        <v>1.8697785601142946E-2</v>
      </c>
      <c r="AA84" s="209"/>
      <c r="AB84" s="210"/>
      <c r="AC84" s="39">
        <f t="shared" si="63"/>
        <v>-4627240.6399999969</v>
      </c>
      <c r="AD84" s="119">
        <f t="shared" si="87"/>
        <v>-2117019.3599999994</v>
      </c>
      <c r="AE84" s="120">
        <f t="shared" si="88"/>
        <v>-1898785.8800000027</v>
      </c>
      <c r="AF84" s="120">
        <f t="shared" si="88"/>
        <v>4582907.120000001</v>
      </c>
      <c r="AG84" s="120">
        <f t="shared" si="88"/>
        <v>413333.82999999821</v>
      </c>
      <c r="AH84" s="120"/>
      <c r="AI84" s="121"/>
      <c r="AJ84" s="186">
        <f t="shared" si="91"/>
        <v>0</v>
      </c>
    </row>
    <row r="85" spans="1:36" s="154" customFormat="1" x14ac:dyDescent="0.25">
      <c r="A85" s="177"/>
      <c r="B85" s="43" t="s">
        <v>35</v>
      </c>
      <c r="C85" s="155">
        <f>SUM(C80:C84)</f>
        <v>99681301.800000012</v>
      </c>
      <c r="D85" s="156">
        <f t="shared" ref="D85:AF85" si="95">SUM(D80:D84)</f>
        <v>89199354.539999992</v>
      </c>
      <c r="E85" s="156">
        <f t="shared" si="95"/>
        <v>86063015.379999995</v>
      </c>
      <c r="F85" s="156">
        <f t="shared" si="95"/>
        <v>83946667.420000002</v>
      </c>
      <c r="G85" s="156">
        <f t="shared" si="95"/>
        <v>114552091.13</v>
      </c>
      <c r="H85" s="156">
        <f t="shared" si="95"/>
        <v>121612985.95999999</v>
      </c>
      <c r="I85" s="156">
        <f t="shared" si="95"/>
        <v>105316892.01000001</v>
      </c>
      <c r="J85" s="156">
        <f t="shared" si="95"/>
        <v>98472874.410000011</v>
      </c>
      <c r="K85" s="156">
        <f t="shared" si="95"/>
        <v>79240900.930000007</v>
      </c>
      <c r="L85" s="156">
        <f t="shared" si="95"/>
        <v>101649864.84</v>
      </c>
      <c r="M85" s="156">
        <f t="shared" si="95"/>
        <v>120867316.74000001</v>
      </c>
      <c r="N85" s="158">
        <f t="shared" si="95"/>
        <v>94685630.010000005</v>
      </c>
      <c r="O85" s="155">
        <f t="shared" si="95"/>
        <v>96612113.25</v>
      </c>
      <c r="P85" s="203">
        <f t="shared" si="95"/>
        <v>93671813.230000004</v>
      </c>
      <c r="Q85" s="203">
        <f t="shared" si="95"/>
        <v>89085415.120000005</v>
      </c>
      <c r="R85" s="268">
        <f t="shared" si="95"/>
        <v>94169597.730000004</v>
      </c>
      <c r="S85" s="156">
        <f t="shared" si="95"/>
        <v>129169456.15000001</v>
      </c>
      <c r="T85" s="156">
        <v>0</v>
      </c>
      <c r="U85" s="158"/>
      <c r="V85" s="246">
        <f t="shared" si="90"/>
        <v>-3.0790012716306756E-2</v>
      </c>
      <c r="W85" s="247">
        <f t="shared" si="84"/>
        <v>5.0140034230790442E-2</v>
      </c>
      <c r="X85" s="248">
        <f t="shared" si="85"/>
        <v>3.5118450436055472E-2</v>
      </c>
      <c r="Y85" s="248">
        <f t="shared" si="85"/>
        <v>0.12177887013492598</v>
      </c>
      <c r="Z85" s="248">
        <f t="shared" si="85"/>
        <v>0.1276045236346792</v>
      </c>
      <c r="AA85" s="256"/>
      <c r="AB85" s="257"/>
      <c r="AC85" s="157">
        <f t="shared" si="79"/>
        <v>-3069188.5500000007</v>
      </c>
      <c r="AD85" s="159">
        <f t="shared" si="95"/>
        <v>4472458.6900000051</v>
      </c>
      <c r="AE85" s="160">
        <f t="shared" si="95"/>
        <v>3022399.7399999974</v>
      </c>
      <c r="AF85" s="160">
        <f t="shared" si="95"/>
        <v>10222930.309999999</v>
      </c>
      <c r="AG85" s="160">
        <f t="shared" ref="AG85" si="96">SUM(AG80:AG84)</f>
        <v>14617365.019999996</v>
      </c>
      <c r="AH85" s="160"/>
      <c r="AI85" s="161"/>
      <c r="AJ85" s="269">
        <f t="shared" si="91"/>
        <v>0</v>
      </c>
    </row>
    <row r="86" spans="1:36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  <c r="AJ86" s="55"/>
    </row>
    <row r="87" spans="1:36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230"/>
      <c r="R87" s="186"/>
      <c r="S87" s="117"/>
      <c r="T87" s="117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  <c r="AJ87" s="186"/>
    </row>
    <row r="88" spans="1:36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230"/>
      <c r="R88" s="186"/>
      <c r="S88" s="117"/>
      <c r="T88" s="117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  <c r="AJ88" s="186"/>
    </row>
    <row r="89" spans="1:36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230"/>
      <c r="R89" s="186"/>
      <c r="S89" s="117"/>
      <c r="T89" s="117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  <c r="AJ89" s="186"/>
    </row>
    <row r="90" spans="1:36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230"/>
      <c r="R90" s="186"/>
      <c r="S90" s="117"/>
      <c r="T90" s="117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  <c r="AJ90" s="186"/>
    </row>
    <row r="91" spans="1:36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230"/>
      <c r="R91" s="186"/>
      <c r="S91" s="117"/>
      <c r="T91" s="117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  <c r="AJ91" s="186"/>
    </row>
    <row r="92" spans="1:36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156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  <c r="AJ92" s="268"/>
    </row>
    <row r="93" spans="1:36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  <c r="AJ93" s="55"/>
    </row>
    <row r="94" spans="1:36" s="42" customFormat="1" x14ac:dyDescent="0.25">
      <c r="A94" s="176"/>
      <c r="B94" s="43" t="s">
        <v>30</v>
      </c>
      <c r="C94" s="116">
        <v>44374447.270000003</v>
      </c>
      <c r="D94" s="117">
        <v>38072945.619999997</v>
      </c>
      <c r="E94" s="117">
        <v>38244451.659999996</v>
      </c>
      <c r="F94" s="117">
        <v>37884922.210000001</v>
      </c>
      <c r="G94" s="117">
        <v>56242792.869999997</v>
      </c>
      <c r="H94" s="117">
        <v>64381175</v>
      </c>
      <c r="I94" s="117">
        <v>51366367.039999999</v>
      </c>
      <c r="J94" s="117">
        <v>45547435.009999998</v>
      </c>
      <c r="K94" s="117">
        <v>37510374.170000002</v>
      </c>
      <c r="L94" s="117">
        <v>50633626.469999999</v>
      </c>
      <c r="M94" s="117">
        <v>60967495.890000001</v>
      </c>
      <c r="N94" s="118">
        <v>45116266.100000001</v>
      </c>
      <c r="O94" s="116">
        <v>47948182.57</v>
      </c>
      <c r="P94" s="117">
        <v>46054789.100000001</v>
      </c>
      <c r="Q94" s="117">
        <v>45133090.229999997</v>
      </c>
      <c r="R94" s="189">
        <v>44170173.530000001</v>
      </c>
      <c r="S94" s="117">
        <v>73102241.129999995</v>
      </c>
      <c r="T94" s="117">
        <v>0</v>
      </c>
      <c r="U94" s="118"/>
      <c r="V94" s="242">
        <f>IF(ISERROR((O94-C94)/C94)=TRUE,0,(O94-C94)/C94)</f>
        <v>8.0535883145885931E-2</v>
      </c>
      <c r="W94" s="243">
        <f t="shared" ref="W94:W99" si="97">IF(ISERROR((P94-D94)/D94)=TRUE,0,(P94-D94)/D94)</f>
        <v>0.20964607150876929</v>
      </c>
      <c r="X94" s="244">
        <f t="shared" ref="X94:Z99" si="98">IF(ISERROR((Q94-E94)/E94)=TRUE,0,(Q94-E94)/E94)</f>
        <v>0.18012125343673971</v>
      </c>
      <c r="Y94" s="244">
        <f t="shared" si="98"/>
        <v>0.16590376733942355</v>
      </c>
      <c r="Z94" s="244">
        <f t="shared" si="98"/>
        <v>0.29976193214602714</v>
      </c>
      <c r="AA94" s="209"/>
      <c r="AB94" s="210"/>
      <c r="AC94" s="39">
        <f t="shared" ref="AC94" si="99">O94-C94</f>
        <v>3573735.299999997</v>
      </c>
      <c r="AD94" s="74">
        <f t="shared" ref="AD94:AD98" si="100">P94-D94</f>
        <v>7981843.4800000042</v>
      </c>
      <c r="AE94" s="75">
        <f t="shared" ref="AE94:AG98" si="101">Q94-E94</f>
        <v>6888638.5700000003</v>
      </c>
      <c r="AF94" s="75">
        <f t="shared" si="101"/>
        <v>6285251.3200000003</v>
      </c>
      <c r="AG94" s="75">
        <f t="shared" si="101"/>
        <v>16859448.259999998</v>
      </c>
      <c r="AH94" s="120"/>
      <c r="AI94" s="121"/>
      <c r="AJ94" s="73">
        <f>IF(ISERROR(GETPIVOTDATA("VALUE",'CSS WK pvt'!$J$2,"DT_FILE",AJ$8,"COMMODITY",AJ$6,"TRIM_CAT",TRIM(B94),"TRIM_LINE",A93))=TRUE,0,GETPIVOTDATA("VALUE",'CSS WK pvt'!$J$2,"DT_FILE",AJ$8,"COMMODITY",AJ$6,"TRIM_CAT",TRIM(B94),"TRIM_LINE",A93))</f>
        <v>0</v>
      </c>
    </row>
    <row r="95" spans="1:36" s="42" customFormat="1" x14ac:dyDescent="0.25">
      <c r="A95" s="176"/>
      <c r="B95" s="43" t="s">
        <v>31</v>
      </c>
      <c r="C95" s="116">
        <v>3187133.96</v>
      </c>
      <c r="D95" s="117">
        <v>2762205.04</v>
      </c>
      <c r="E95" s="117">
        <v>2625358.66</v>
      </c>
      <c r="F95" s="117">
        <v>2541588</v>
      </c>
      <c r="G95" s="117">
        <v>3401152.47</v>
      </c>
      <c r="H95" s="117">
        <v>3867695.86</v>
      </c>
      <c r="I95" s="117">
        <v>3181668.23</v>
      </c>
      <c r="J95" s="117">
        <v>3012556.78</v>
      </c>
      <c r="K95" s="117">
        <v>2819368.86</v>
      </c>
      <c r="L95" s="117">
        <v>3579086.74</v>
      </c>
      <c r="M95" s="117">
        <v>3927040.33</v>
      </c>
      <c r="N95" s="118">
        <v>3060084.6</v>
      </c>
      <c r="O95" s="116">
        <v>2983590.79</v>
      </c>
      <c r="P95" s="117">
        <v>2834116.53</v>
      </c>
      <c r="Q95" s="117">
        <v>2685953.45</v>
      </c>
      <c r="R95" s="189">
        <v>2702589.92</v>
      </c>
      <c r="S95" s="117">
        <v>3896457.52</v>
      </c>
      <c r="T95" s="117">
        <v>0</v>
      </c>
      <c r="U95" s="118"/>
      <c r="V95" s="242">
        <f t="shared" ref="V95:V99" si="102">IF(ISERROR((O95-C95)/C95)=TRUE,0,(O95-C95)/C95)</f>
        <v>-6.3864014677312134E-2</v>
      </c>
      <c r="W95" s="243">
        <f t="shared" si="97"/>
        <v>2.6034088331110913E-2</v>
      </c>
      <c r="X95" s="244">
        <f t="shared" si="98"/>
        <v>2.3080575969761034E-2</v>
      </c>
      <c r="Y95" s="244">
        <f t="shared" si="98"/>
        <v>6.3346978345821564E-2</v>
      </c>
      <c r="Z95" s="244">
        <f t="shared" si="98"/>
        <v>0.14562859335735684</v>
      </c>
      <c r="AA95" s="209"/>
      <c r="AB95" s="210"/>
      <c r="AC95" s="39">
        <f t="shared" ref="AC95:AC140" si="103">O95-C95</f>
        <v>-203543.16999999993</v>
      </c>
      <c r="AD95" s="74">
        <f t="shared" si="100"/>
        <v>71911.489999999758</v>
      </c>
      <c r="AE95" s="75">
        <f t="shared" si="101"/>
        <v>60594.790000000037</v>
      </c>
      <c r="AF95" s="75">
        <f t="shared" si="101"/>
        <v>161001.91999999993</v>
      </c>
      <c r="AG95" s="75">
        <f t="shared" si="101"/>
        <v>495305.04999999981</v>
      </c>
      <c r="AH95" s="120"/>
      <c r="AI95" s="121"/>
      <c r="AJ95" s="73">
        <f>IF(ISERROR(GETPIVOTDATA("VALUE",'CSS WK pvt'!$J$2,"DT_FILE",AJ$8,"COMMODITY",AJ$6,"TRIM_CAT",TRIM(B95),"TRIM_LINE",A93))=TRUE,0,GETPIVOTDATA("VALUE",'CSS WK pvt'!$J$2,"DT_FILE",AJ$8,"COMMODITY",AJ$6,"TRIM_CAT",TRIM(B95),"TRIM_LINE",A93))</f>
        <v>0</v>
      </c>
    </row>
    <row r="96" spans="1:36" s="42" customFormat="1" x14ac:dyDescent="0.25">
      <c r="A96" s="176"/>
      <c r="B96" s="43" t="s">
        <v>32</v>
      </c>
      <c r="C96" s="116">
        <v>10605548.630000001</v>
      </c>
      <c r="D96" s="117">
        <v>9376827.6500000004</v>
      </c>
      <c r="E96" s="117">
        <v>8898496.5800000001</v>
      </c>
      <c r="F96" s="117">
        <v>8692860.4700000007</v>
      </c>
      <c r="G96" s="117">
        <v>10834756.16</v>
      </c>
      <c r="H96" s="117">
        <v>11716207.470000001</v>
      </c>
      <c r="I96" s="117">
        <v>10466145.82</v>
      </c>
      <c r="J96" s="117">
        <v>9951257.9900000002</v>
      </c>
      <c r="K96" s="117">
        <v>8285225.3700000001</v>
      </c>
      <c r="L96" s="117">
        <v>10537433.369999999</v>
      </c>
      <c r="M96" s="117">
        <v>12399888.699999999</v>
      </c>
      <c r="N96" s="118">
        <v>10285812.73</v>
      </c>
      <c r="O96" s="116">
        <v>10603918.41</v>
      </c>
      <c r="P96" s="117">
        <v>9293257.5700000003</v>
      </c>
      <c r="Q96" s="117">
        <v>8208391.1699999999</v>
      </c>
      <c r="R96" s="189">
        <v>8286830.6299999999</v>
      </c>
      <c r="S96" s="117">
        <v>11456691.17</v>
      </c>
      <c r="T96" s="117">
        <v>0</v>
      </c>
      <c r="U96" s="118"/>
      <c r="V96" s="242">
        <f t="shared" si="102"/>
        <v>-1.5371387722359353E-4</v>
      </c>
      <c r="W96" s="243">
        <f t="shared" si="97"/>
        <v>-8.9124043993706204E-3</v>
      </c>
      <c r="X96" s="244">
        <f t="shared" si="98"/>
        <v>-7.755303424525227E-2</v>
      </c>
      <c r="Y96" s="244">
        <f t="shared" si="98"/>
        <v>-4.6708427151367901E-2</v>
      </c>
      <c r="Z96" s="244">
        <f t="shared" si="98"/>
        <v>5.7401846503576485E-2</v>
      </c>
      <c r="AA96" s="209"/>
      <c r="AB96" s="210"/>
      <c r="AC96" s="39">
        <f t="shared" si="103"/>
        <v>-1630.2200000006706</v>
      </c>
      <c r="AD96" s="74">
        <f t="shared" si="100"/>
        <v>-83570.080000000075</v>
      </c>
      <c r="AE96" s="75">
        <f t="shared" si="101"/>
        <v>-690105.41000000015</v>
      </c>
      <c r="AF96" s="75">
        <f t="shared" si="101"/>
        <v>-406029.84000000078</v>
      </c>
      <c r="AG96" s="75">
        <f t="shared" si="101"/>
        <v>621935.00999999978</v>
      </c>
      <c r="AH96" s="120"/>
      <c r="AI96" s="121"/>
      <c r="AJ96" s="73">
        <f>IF(ISERROR(GETPIVOTDATA("VALUE",'CSS WK pvt'!$J$2,"DT_FILE",AJ$8,"COMMODITY",AJ$6,"TRIM_CAT",TRIM(B96),"TRIM_LINE",A93))=TRUE,0,GETPIVOTDATA("VALUE",'CSS WK pvt'!$J$2,"DT_FILE",AJ$8,"COMMODITY",AJ$6,"TRIM_CAT",TRIM(B96),"TRIM_LINE",A93))</f>
        <v>0</v>
      </c>
    </row>
    <row r="97" spans="1:36" s="42" customFormat="1" x14ac:dyDescent="0.25">
      <c r="A97" s="176"/>
      <c r="B97" s="43" t="s">
        <v>33</v>
      </c>
      <c r="C97" s="116">
        <v>18614726.379999999</v>
      </c>
      <c r="D97" s="117">
        <v>16886604.93</v>
      </c>
      <c r="E97" s="117">
        <v>16085408.449999999</v>
      </c>
      <c r="F97" s="117">
        <v>15733169.99</v>
      </c>
      <c r="G97" s="117">
        <v>21967358.530000001</v>
      </c>
      <c r="H97" s="117">
        <v>18540175.41</v>
      </c>
      <c r="I97" s="117">
        <v>18302020.050000001</v>
      </c>
      <c r="J97" s="117">
        <v>17012211.010000002</v>
      </c>
      <c r="K97" s="117">
        <v>13289222.32</v>
      </c>
      <c r="L97" s="117">
        <v>16360559.970000001</v>
      </c>
      <c r="M97" s="117">
        <v>19931449.969999999</v>
      </c>
      <c r="N97" s="118">
        <v>16850376.280000001</v>
      </c>
      <c r="O97" s="116">
        <v>16804216.559999999</v>
      </c>
      <c r="P97" s="117">
        <v>15505898.09</v>
      </c>
      <c r="Q97" s="117">
        <v>14747466.119999999</v>
      </c>
      <c r="R97" s="189">
        <v>15332969.779999999</v>
      </c>
      <c r="S97" s="117">
        <v>18194701.399999999</v>
      </c>
      <c r="T97" s="117">
        <v>0</v>
      </c>
      <c r="U97" s="118"/>
      <c r="V97" s="242">
        <f t="shared" si="102"/>
        <v>-9.7262231151850023E-2</v>
      </c>
      <c r="W97" s="243">
        <f t="shared" si="97"/>
        <v>-8.17634359140538E-2</v>
      </c>
      <c r="X97" s="244">
        <f t="shared" si="98"/>
        <v>-8.3177392365190464E-2</v>
      </c>
      <c r="Y97" s="244">
        <f t="shared" si="98"/>
        <v>-2.543671810921563E-2</v>
      </c>
      <c r="Z97" s="244">
        <f t="shared" si="98"/>
        <v>-0.17173922503462699</v>
      </c>
      <c r="AA97" s="209"/>
      <c r="AB97" s="210"/>
      <c r="AC97" s="39">
        <f t="shared" si="103"/>
        <v>-1810509.8200000003</v>
      </c>
      <c r="AD97" s="74">
        <f t="shared" si="100"/>
        <v>-1380706.8399999999</v>
      </c>
      <c r="AE97" s="75">
        <f t="shared" si="101"/>
        <v>-1337942.33</v>
      </c>
      <c r="AF97" s="75">
        <f t="shared" si="101"/>
        <v>-400200.21000000089</v>
      </c>
      <c r="AG97" s="75">
        <f t="shared" si="101"/>
        <v>-3772657.1300000027</v>
      </c>
      <c r="AH97" s="120"/>
      <c r="AI97" s="121"/>
      <c r="AJ97" s="73">
        <f>IF(ISERROR(GETPIVOTDATA("VALUE",'CSS WK pvt'!$J$2,"DT_FILE",AJ$8,"COMMODITY",AJ$6,"TRIM_CAT",TRIM(B97),"TRIM_LINE",A93))=TRUE,0,GETPIVOTDATA("VALUE",'CSS WK pvt'!$J$2,"DT_FILE",AJ$8,"COMMODITY",AJ$6,"TRIM_CAT",TRIM(B97),"TRIM_LINE",A93))</f>
        <v>0</v>
      </c>
    </row>
    <row r="98" spans="1:36" s="42" customFormat="1" x14ac:dyDescent="0.25">
      <c r="A98" s="176"/>
      <c r="B98" s="43" t="s">
        <v>34</v>
      </c>
      <c r="C98" s="116">
        <v>22899445.559999999</v>
      </c>
      <c r="D98" s="117">
        <v>22100771.300000001</v>
      </c>
      <c r="E98" s="117">
        <v>20209300.030000001</v>
      </c>
      <c r="F98" s="117">
        <v>19094126.75</v>
      </c>
      <c r="G98" s="117">
        <v>22106031.100000001</v>
      </c>
      <c r="H98" s="117">
        <v>23107732.219999999</v>
      </c>
      <c r="I98" s="117">
        <v>22000690.870000001</v>
      </c>
      <c r="J98" s="117">
        <v>22949413.620000001</v>
      </c>
      <c r="K98" s="117">
        <v>17336710.210000001</v>
      </c>
      <c r="L98" s="117">
        <v>20539158.289999999</v>
      </c>
      <c r="M98" s="117">
        <v>23641441.850000001</v>
      </c>
      <c r="N98" s="118">
        <v>19373090.300000001</v>
      </c>
      <c r="O98" s="116">
        <v>18272204.920000002</v>
      </c>
      <c r="P98" s="117">
        <v>19983751.940000001</v>
      </c>
      <c r="Q98" s="117">
        <v>18310514.149999999</v>
      </c>
      <c r="R98" s="189">
        <v>23677033.870000001</v>
      </c>
      <c r="S98" s="117">
        <v>22519364.93</v>
      </c>
      <c r="T98" s="117">
        <v>0</v>
      </c>
      <c r="U98" s="118"/>
      <c r="V98" s="242">
        <f t="shared" si="102"/>
        <v>-0.20206780237870514</v>
      </c>
      <c r="W98" s="243">
        <f t="shared" si="97"/>
        <v>-9.5789388128730113E-2</v>
      </c>
      <c r="X98" s="244">
        <f t="shared" si="98"/>
        <v>-9.3956043860070421E-2</v>
      </c>
      <c r="Y98" s="244">
        <f t="shared" si="98"/>
        <v>0.24001658625210504</v>
      </c>
      <c r="Z98" s="244">
        <f t="shared" si="98"/>
        <v>1.8697785601142946E-2</v>
      </c>
      <c r="AA98" s="209"/>
      <c r="AB98" s="210"/>
      <c r="AC98" s="39">
        <f t="shared" si="103"/>
        <v>-4627240.6399999969</v>
      </c>
      <c r="AD98" s="74">
        <f t="shared" si="100"/>
        <v>-2117019.3599999994</v>
      </c>
      <c r="AE98" s="75">
        <f t="shared" si="101"/>
        <v>-1898785.8800000027</v>
      </c>
      <c r="AF98" s="75">
        <f t="shared" si="101"/>
        <v>4582907.120000001</v>
      </c>
      <c r="AG98" s="75">
        <f t="shared" si="101"/>
        <v>413333.82999999821</v>
      </c>
      <c r="AH98" s="120"/>
      <c r="AI98" s="121"/>
      <c r="AJ98" s="73">
        <f>IF(ISERROR(GETPIVOTDATA("VALUE",'CSS WK pvt'!$J$2,"DT_FILE",AJ$8,"COMMODITY",AJ$6,"TRIM_CAT",TRIM(B98),"TRIM_LINE",A93))=TRUE,0,GETPIVOTDATA("VALUE",'CSS WK pvt'!$J$2,"DT_FILE",AJ$8,"COMMODITY",AJ$6,"TRIM_CAT",TRIM(B98),"TRIM_LINE",A93))</f>
        <v>0</v>
      </c>
    </row>
    <row r="99" spans="1:36" s="154" customFormat="1" ht="15.75" thickBot="1" x14ac:dyDescent="0.3">
      <c r="A99" s="177"/>
      <c r="B99" s="59" t="s">
        <v>35</v>
      </c>
      <c r="C99" s="148">
        <f>SUM(C94:C98)</f>
        <v>99681301.800000012</v>
      </c>
      <c r="D99" s="149">
        <f t="shared" ref="D99:AJ99" si="104">SUM(D94:D98)</f>
        <v>89199354.539999992</v>
      </c>
      <c r="E99" s="149">
        <f t="shared" si="104"/>
        <v>86063015.379999995</v>
      </c>
      <c r="F99" s="149">
        <f t="shared" si="104"/>
        <v>83946667.420000002</v>
      </c>
      <c r="G99" s="149">
        <f t="shared" si="104"/>
        <v>114552091.13</v>
      </c>
      <c r="H99" s="149">
        <f t="shared" si="104"/>
        <v>121612985.95999999</v>
      </c>
      <c r="I99" s="149">
        <f t="shared" si="104"/>
        <v>105316892.01000001</v>
      </c>
      <c r="J99" s="149">
        <f t="shared" si="104"/>
        <v>98472874.410000011</v>
      </c>
      <c r="K99" s="149">
        <f t="shared" si="104"/>
        <v>79240900.930000007</v>
      </c>
      <c r="L99" s="149">
        <f t="shared" si="104"/>
        <v>101649864.84</v>
      </c>
      <c r="M99" s="149">
        <f t="shared" si="104"/>
        <v>120867316.74000001</v>
      </c>
      <c r="N99" s="150">
        <f t="shared" si="104"/>
        <v>94685630.010000005</v>
      </c>
      <c r="O99" s="148">
        <f t="shared" si="104"/>
        <v>96612113.25</v>
      </c>
      <c r="P99" s="149">
        <f t="shared" si="104"/>
        <v>93671813.230000004</v>
      </c>
      <c r="Q99" s="149">
        <f t="shared" si="104"/>
        <v>89085415.120000005</v>
      </c>
      <c r="R99" s="149">
        <f t="shared" si="104"/>
        <v>94169597.730000004</v>
      </c>
      <c r="S99" s="149">
        <f t="shared" si="104"/>
        <v>129169456.15000001</v>
      </c>
      <c r="T99" s="149">
        <v>0</v>
      </c>
      <c r="U99" s="150"/>
      <c r="V99" s="212">
        <f t="shared" si="102"/>
        <v>-3.0790012716306756E-2</v>
      </c>
      <c r="W99" s="216">
        <f t="shared" si="97"/>
        <v>5.0140034230790442E-2</v>
      </c>
      <c r="X99" s="217">
        <f t="shared" si="98"/>
        <v>3.5118450436055472E-2</v>
      </c>
      <c r="Y99" s="217">
        <f t="shared" si="98"/>
        <v>0.12177887013492598</v>
      </c>
      <c r="Z99" s="217">
        <f t="shared" si="98"/>
        <v>0.1276045236346792</v>
      </c>
      <c r="AA99" s="217"/>
      <c r="AB99" s="218"/>
      <c r="AC99" s="40">
        <f t="shared" ref="AC99:AC106" si="105">SUM(AC94:AC98)</f>
        <v>-3069188.5500000007</v>
      </c>
      <c r="AD99" s="151">
        <f t="shared" si="104"/>
        <v>4472458.6900000051</v>
      </c>
      <c r="AE99" s="152">
        <f t="shared" si="104"/>
        <v>3022399.7399999974</v>
      </c>
      <c r="AF99" s="152">
        <f t="shared" si="104"/>
        <v>10222930.309999999</v>
      </c>
      <c r="AG99" s="152">
        <f t="shared" ref="AG99" si="106">SUM(AG94:AG98)</f>
        <v>14617365.019999996</v>
      </c>
      <c r="AH99" s="152"/>
      <c r="AI99" s="153"/>
      <c r="AJ99" s="40">
        <f t="shared" si="104"/>
        <v>0</v>
      </c>
    </row>
    <row r="100" spans="1:36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  <c r="AJ100" s="112"/>
    </row>
    <row r="101" spans="1:36" s="42" customFormat="1" x14ac:dyDescent="0.25">
      <c r="A101" s="176"/>
      <c r="B101" s="43" t="s">
        <v>30</v>
      </c>
      <c r="C101" s="116">
        <v>47674636.210000001</v>
      </c>
      <c r="D101" s="117">
        <v>43971577.299999997</v>
      </c>
      <c r="E101" s="117">
        <v>40843850.549999997</v>
      </c>
      <c r="F101" s="39">
        <v>35193806.82</v>
      </c>
      <c r="G101" s="117">
        <v>43502946.490000002</v>
      </c>
      <c r="H101" s="117">
        <v>58256133.5</v>
      </c>
      <c r="I101" s="117">
        <v>56870494.020000003</v>
      </c>
      <c r="J101" s="117">
        <v>49996840.850000001</v>
      </c>
      <c r="K101" s="117">
        <v>37735672.700000003</v>
      </c>
      <c r="L101" s="117">
        <v>44101852.109999999</v>
      </c>
      <c r="M101" s="117">
        <v>52171134.390000001</v>
      </c>
      <c r="N101" s="118">
        <v>48303048.93</v>
      </c>
      <c r="O101" s="116">
        <v>48845205.200000003</v>
      </c>
      <c r="P101" s="117">
        <v>43803622.799999997</v>
      </c>
      <c r="Q101" s="117">
        <v>42524491.799999997</v>
      </c>
      <c r="R101" s="117">
        <v>42366344.369999997</v>
      </c>
      <c r="S101" s="117">
        <v>51410854.859999999</v>
      </c>
      <c r="T101" s="117">
        <v>0</v>
      </c>
      <c r="U101" s="118"/>
      <c r="V101" s="242">
        <f>IF(ISERROR((O101-C101)/C101)=TRUE,0,(O101-C101)/C101)</f>
        <v>2.4553286255689755E-2</v>
      </c>
      <c r="W101" s="243">
        <f t="shared" ref="W101:W106" si="107">IF(ISERROR((P101-D101)/D101)=TRUE,0,(P101-D101)/D101)</f>
        <v>-3.8196150857658685E-3</v>
      </c>
      <c r="X101" s="244">
        <f t="shared" ref="X101:Z106" si="108">IF(ISERROR((Q101-E101)/E101)=TRUE,0,(Q101-E101)/E101)</f>
        <v>4.1147962970401186E-2</v>
      </c>
      <c r="Y101" s="244">
        <f t="shared" si="108"/>
        <v>0.20380112861004779</v>
      </c>
      <c r="Z101" s="244">
        <f t="shared" si="108"/>
        <v>0.18177868415919329</v>
      </c>
      <c r="AA101" s="209"/>
      <c r="AB101" s="210"/>
      <c r="AC101" s="39">
        <f t="shared" ref="AC101" si="109">O101-C101</f>
        <v>1170568.9900000021</v>
      </c>
      <c r="AD101" s="74">
        <f t="shared" ref="AD101:AD105" si="110">P101-D101</f>
        <v>-167954.5</v>
      </c>
      <c r="AE101" s="75">
        <f t="shared" ref="AE101:AG105" si="111">Q101-E101</f>
        <v>1680641.25</v>
      </c>
      <c r="AF101" s="75">
        <f t="shared" si="111"/>
        <v>7172537.549999997</v>
      </c>
      <c r="AG101" s="75">
        <f t="shared" si="111"/>
        <v>7907908.3699999973</v>
      </c>
      <c r="AH101" s="120"/>
      <c r="AI101" s="121"/>
      <c r="AJ101" s="73">
        <f>IF(ISERROR(GETPIVOTDATA("VALUE",'CSS WK pvt'!$J$2,"DT_FILE",AJ$8,"COMMODITY",AJ$6,"TRIM_CAT",TRIM(B101),"TRIM_LINE",A100))=TRUE,0,GETPIVOTDATA("VALUE",'CSS WK pvt'!$J$2,"DT_FILE",AJ$8,"COMMODITY",AJ$6,"TRIM_CAT",TRIM(B101),"TRIM_LINE",A100))</f>
        <v>0</v>
      </c>
    </row>
    <row r="102" spans="1:36" s="42" customFormat="1" x14ac:dyDescent="0.25">
      <c r="A102" s="176"/>
      <c r="B102" s="43" t="s">
        <v>31</v>
      </c>
      <c r="C102" s="116">
        <v>2760078.2</v>
      </c>
      <c r="D102" s="117">
        <v>2714380.5</v>
      </c>
      <c r="E102" s="117">
        <v>2925579.98</v>
      </c>
      <c r="F102" s="39">
        <v>2290566.9700000002</v>
      </c>
      <c r="G102" s="117">
        <v>2534082.44</v>
      </c>
      <c r="H102" s="117">
        <v>2907431.01</v>
      </c>
      <c r="I102" s="117">
        <v>2876292.32</v>
      </c>
      <c r="J102" s="117">
        <v>2718307.3</v>
      </c>
      <c r="K102" s="117">
        <v>2019485.16</v>
      </c>
      <c r="L102" s="117">
        <v>2239310.5699999998</v>
      </c>
      <c r="M102" s="117">
        <v>2814781.83</v>
      </c>
      <c r="N102" s="118">
        <v>2844296.18</v>
      </c>
      <c r="O102" s="116">
        <v>2376054.3199999998</v>
      </c>
      <c r="P102" s="117">
        <v>2370740.2200000002</v>
      </c>
      <c r="Q102" s="117">
        <v>2394500.09</v>
      </c>
      <c r="R102" s="117">
        <v>2417072.1800000002</v>
      </c>
      <c r="S102" s="117">
        <v>2567158.92</v>
      </c>
      <c r="T102" s="117">
        <v>0</v>
      </c>
      <c r="U102" s="118"/>
      <c r="V102" s="242">
        <f t="shared" ref="V102:V106" si="112">IF(ISERROR((O102-C102)/C102)=TRUE,0,(O102-C102)/C102)</f>
        <v>-0.13913514479408604</v>
      </c>
      <c r="W102" s="243">
        <f t="shared" si="107"/>
        <v>-0.12659989268269492</v>
      </c>
      <c r="X102" s="244">
        <f t="shared" si="108"/>
        <v>-0.18152977995152952</v>
      </c>
      <c r="Y102" s="244">
        <f t="shared" si="108"/>
        <v>5.5228775956723042E-2</v>
      </c>
      <c r="Z102" s="244">
        <f t="shared" si="108"/>
        <v>1.3052645595855193E-2</v>
      </c>
      <c r="AA102" s="209"/>
      <c r="AB102" s="210"/>
      <c r="AC102" s="39">
        <f t="shared" si="103"/>
        <v>-384023.88000000035</v>
      </c>
      <c r="AD102" s="74">
        <f t="shared" si="110"/>
        <v>-343640.2799999998</v>
      </c>
      <c r="AE102" s="75">
        <f t="shared" si="111"/>
        <v>-531079.89000000013</v>
      </c>
      <c r="AF102" s="75">
        <f t="shared" si="111"/>
        <v>126505.20999999996</v>
      </c>
      <c r="AG102" s="75">
        <f t="shared" si="111"/>
        <v>33076.479999999981</v>
      </c>
      <c r="AH102" s="120"/>
      <c r="AI102" s="121"/>
      <c r="AJ102" s="73">
        <f>IF(ISERROR(GETPIVOTDATA("VALUE",'CSS WK pvt'!$J$2,"DT_FILE",AJ$8,"COMMODITY",AJ$6,"TRIM_CAT",TRIM(B102),"TRIM_LINE",A100))=TRUE,0,GETPIVOTDATA("VALUE",'CSS WK pvt'!$J$2,"DT_FILE",AJ$8,"COMMODITY",AJ$6,"TRIM_CAT",TRIM(B102),"TRIM_LINE",A100))</f>
        <v>0</v>
      </c>
    </row>
    <row r="103" spans="1:36" s="42" customFormat="1" x14ac:dyDescent="0.25">
      <c r="A103" s="176"/>
      <c r="B103" s="43" t="s">
        <v>32</v>
      </c>
      <c r="C103" s="116">
        <v>11432786.82</v>
      </c>
      <c r="D103" s="117">
        <v>10087618.560000001</v>
      </c>
      <c r="E103" s="117">
        <v>9922477.9600000009</v>
      </c>
      <c r="F103" s="39">
        <v>7924451.46</v>
      </c>
      <c r="G103" s="117">
        <v>9040374.1999999993</v>
      </c>
      <c r="H103" s="117">
        <v>11218486.48</v>
      </c>
      <c r="I103" s="117">
        <v>10276528.550000001</v>
      </c>
      <c r="J103" s="117">
        <v>10577447.119999999</v>
      </c>
      <c r="K103" s="117">
        <v>7968494.6299999999</v>
      </c>
      <c r="L103" s="117">
        <v>9099144.6600000001</v>
      </c>
      <c r="M103" s="117">
        <v>11136759.369999999</v>
      </c>
      <c r="N103" s="118">
        <v>10244498.060000001</v>
      </c>
      <c r="O103" s="116">
        <v>9905041.0800000001</v>
      </c>
      <c r="P103" s="117">
        <v>8250893.4400000004</v>
      </c>
      <c r="Q103" s="117">
        <v>8657235.0199999996</v>
      </c>
      <c r="R103" s="117">
        <v>8066315.9500000002</v>
      </c>
      <c r="S103" s="117">
        <v>8996249.5199999996</v>
      </c>
      <c r="T103" s="117">
        <v>0</v>
      </c>
      <c r="U103" s="118"/>
      <c r="V103" s="242">
        <f t="shared" si="112"/>
        <v>-0.13362846382541052</v>
      </c>
      <c r="W103" s="243">
        <f t="shared" si="107"/>
        <v>-0.18207717798560377</v>
      </c>
      <c r="X103" s="244">
        <f t="shared" si="108"/>
        <v>-0.12751279923225964</v>
      </c>
      <c r="Y103" s="244">
        <f t="shared" si="108"/>
        <v>1.7902121139372874E-2</v>
      </c>
      <c r="Z103" s="244">
        <f t="shared" si="108"/>
        <v>-4.8808466357509522E-3</v>
      </c>
      <c r="AA103" s="209"/>
      <c r="AB103" s="210"/>
      <c r="AC103" s="39">
        <f t="shared" si="103"/>
        <v>-1527745.7400000002</v>
      </c>
      <c r="AD103" s="74">
        <f t="shared" si="110"/>
        <v>-1836725.12</v>
      </c>
      <c r="AE103" s="75">
        <f t="shared" si="111"/>
        <v>-1265242.9400000013</v>
      </c>
      <c r="AF103" s="75">
        <f t="shared" si="111"/>
        <v>141864.49000000022</v>
      </c>
      <c r="AG103" s="75">
        <f t="shared" si="111"/>
        <v>-44124.679999999702</v>
      </c>
      <c r="AH103" s="120"/>
      <c r="AI103" s="121"/>
      <c r="AJ103" s="73">
        <f>IF(ISERROR(GETPIVOTDATA("VALUE",'CSS WK pvt'!$J$2,"DT_FILE",AJ$8,"COMMODITY",AJ$6,"TRIM_CAT",TRIM(B103),"TRIM_LINE",A100))=TRUE,0,GETPIVOTDATA("VALUE",'CSS WK pvt'!$J$2,"DT_FILE",AJ$8,"COMMODITY",AJ$6,"TRIM_CAT",TRIM(B103),"TRIM_LINE",A100))</f>
        <v>0</v>
      </c>
    </row>
    <row r="104" spans="1:36" s="42" customFormat="1" x14ac:dyDescent="0.25">
      <c r="A104" s="176"/>
      <c r="B104" s="43" t="s">
        <v>33</v>
      </c>
      <c r="C104" s="116">
        <v>18080240.829999998</v>
      </c>
      <c r="D104" s="117">
        <v>16624357.73</v>
      </c>
      <c r="E104" s="117">
        <v>17767420.91</v>
      </c>
      <c r="F104" s="39">
        <v>14074902.4</v>
      </c>
      <c r="G104" s="117">
        <v>15420500.119999999</v>
      </c>
      <c r="H104" s="117">
        <v>18308658.510000002</v>
      </c>
      <c r="I104" s="117">
        <v>16519528.470000001</v>
      </c>
      <c r="J104" s="117">
        <v>17413226.91</v>
      </c>
      <c r="K104" s="117">
        <v>13080665.720000001</v>
      </c>
      <c r="L104" s="117">
        <v>14628611.99</v>
      </c>
      <c r="M104" s="117">
        <v>17937039.059999999</v>
      </c>
      <c r="N104" s="118">
        <v>16502164.74</v>
      </c>
      <c r="O104" s="116">
        <v>16748783.42</v>
      </c>
      <c r="P104" s="117">
        <v>12928022.189999999</v>
      </c>
      <c r="Q104" s="117">
        <v>15396802.17</v>
      </c>
      <c r="R104" s="117">
        <v>14030778.52</v>
      </c>
      <c r="S104" s="117">
        <v>15861654.640000001</v>
      </c>
      <c r="T104" s="117">
        <v>0</v>
      </c>
      <c r="U104" s="118"/>
      <c r="V104" s="242">
        <f t="shared" si="112"/>
        <v>-7.3641574939131954E-2</v>
      </c>
      <c r="W104" s="243">
        <f t="shared" si="107"/>
        <v>-0.22234456211981435</v>
      </c>
      <c r="X104" s="244">
        <f t="shared" si="108"/>
        <v>-0.13342503405577283</v>
      </c>
      <c r="Y104" s="244">
        <f t="shared" si="108"/>
        <v>-3.1349332838003069E-3</v>
      </c>
      <c r="Z104" s="244">
        <f t="shared" si="108"/>
        <v>2.8608314682857475E-2</v>
      </c>
      <c r="AA104" s="209"/>
      <c r="AB104" s="210"/>
      <c r="AC104" s="39">
        <f t="shared" si="103"/>
        <v>-1331457.4099999983</v>
      </c>
      <c r="AD104" s="74">
        <f t="shared" si="110"/>
        <v>-3696335.540000001</v>
      </c>
      <c r="AE104" s="75">
        <f t="shared" si="111"/>
        <v>-2370618.7400000002</v>
      </c>
      <c r="AF104" s="75">
        <f t="shared" si="111"/>
        <v>-44123.88000000082</v>
      </c>
      <c r="AG104" s="75">
        <f t="shared" si="111"/>
        <v>441154.52000000142</v>
      </c>
      <c r="AH104" s="120"/>
      <c r="AI104" s="121"/>
      <c r="AJ104" s="73">
        <f>IF(ISERROR(GETPIVOTDATA("VALUE",'CSS WK pvt'!$J$2,"DT_FILE",AJ$8,"COMMODITY",AJ$6,"TRIM_CAT",TRIM(B104),"TRIM_LINE",A100))=TRUE,0,GETPIVOTDATA("VALUE",'CSS WK pvt'!$J$2,"DT_FILE",AJ$8,"COMMODITY",AJ$6,"TRIM_CAT",TRIM(B104),"TRIM_LINE",A100))</f>
        <v>0</v>
      </c>
    </row>
    <row r="105" spans="1:36" s="42" customFormat="1" x14ac:dyDescent="0.25">
      <c r="A105" s="176"/>
      <c r="B105" s="43" t="s">
        <v>34</v>
      </c>
      <c r="C105" s="116">
        <v>20934091.190000001</v>
      </c>
      <c r="D105" s="117">
        <v>19410992.079999998</v>
      </c>
      <c r="E105" s="117">
        <v>22608643.219999999</v>
      </c>
      <c r="F105" s="39">
        <v>17377232.420000002</v>
      </c>
      <c r="G105" s="117">
        <v>19599598.379999999</v>
      </c>
      <c r="H105" s="117">
        <v>23879971.949999999</v>
      </c>
      <c r="I105" s="117">
        <v>19156702.440000001</v>
      </c>
      <c r="J105" s="117">
        <v>21628898.920000002</v>
      </c>
      <c r="K105" s="117">
        <v>18542621.420000002</v>
      </c>
      <c r="L105" s="117">
        <v>18344493.09</v>
      </c>
      <c r="M105" s="117">
        <v>21057974.359999999</v>
      </c>
      <c r="N105" s="118">
        <v>19740121.870000001</v>
      </c>
      <c r="O105" s="116">
        <v>19260255.57</v>
      </c>
      <c r="P105" s="117">
        <v>15659907.699999999</v>
      </c>
      <c r="Q105" s="117">
        <v>19286608.899999999</v>
      </c>
      <c r="R105" s="117">
        <v>16588872.210000001</v>
      </c>
      <c r="S105" s="117">
        <v>19876624.280000001</v>
      </c>
      <c r="T105" s="117">
        <v>0</v>
      </c>
      <c r="U105" s="118"/>
      <c r="V105" s="242">
        <f t="shared" si="112"/>
        <v>-7.9957405593015424E-2</v>
      </c>
      <c r="W105" s="243">
        <f t="shared" si="107"/>
        <v>-0.19324537172239159</v>
      </c>
      <c r="X105" s="244">
        <f t="shared" si="108"/>
        <v>-0.14693647414725317</v>
      </c>
      <c r="Y105" s="244">
        <f t="shared" si="108"/>
        <v>-4.536742048133352E-2</v>
      </c>
      <c r="Z105" s="244">
        <f t="shared" si="108"/>
        <v>1.4134264112405872E-2</v>
      </c>
      <c r="AA105" s="209"/>
      <c r="AB105" s="210"/>
      <c r="AC105" s="39">
        <f t="shared" si="103"/>
        <v>-1673835.620000001</v>
      </c>
      <c r="AD105" s="74">
        <f t="shared" si="110"/>
        <v>-3751084.379999999</v>
      </c>
      <c r="AE105" s="75">
        <f t="shared" si="111"/>
        <v>-3322034.3200000003</v>
      </c>
      <c r="AF105" s="75">
        <f t="shared" si="111"/>
        <v>-788360.21000000089</v>
      </c>
      <c r="AG105" s="75">
        <f t="shared" si="111"/>
        <v>277025.90000000224</v>
      </c>
      <c r="AH105" s="120"/>
      <c r="AI105" s="121"/>
      <c r="AJ105" s="73">
        <f>IF(ISERROR(GETPIVOTDATA("VALUE",'CSS WK pvt'!$J$2,"DT_FILE",AJ$8,"COMMODITY",AJ$6,"TRIM_CAT",TRIM(B105),"TRIM_LINE",A100))=TRUE,0,GETPIVOTDATA("VALUE",'CSS WK pvt'!$J$2,"DT_FILE",AJ$8,"COMMODITY",AJ$6,"TRIM_CAT",TRIM(B105),"TRIM_LINE",A100))</f>
        <v>0</v>
      </c>
    </row>
    <row r="106" spans="1:36" s="154" customFormat="1" x14ac:dyDescent="0.25">
      <c r="A106" s="177"/>
      <c r="B106" s="43" t="s">
        <v>35</v>
      </c>
      <c r="C106" s="155">
        <f>SUM(C101:C105)</f>
        <v>100881833.25</v>
      </c>
      <c r="D106" s="156">
        <f t="shared" ref="D106:AJ106" si="113">SUM(D101:D105)</f>
        <v>92808926.170000002</v>
      </c>
      <c r="E106" s="156">
        <f t="shared" si="113"/>
        <v>94067972.61999999</v>
      </c>
      <c r="F106" s="157">
        <f t="shared" si="113"/>
        <v>76860960.069999993</v>
      </c>
      <c r="G106" s="156">
        <f t="shared" si="113"/>
        <v>90097501.629999995</v>
      </c>
      <c r="H106" s="156">
        <f t="shared" si="113"/>
        <v>114570681.45</v>
      </c>
      <c r="I106" s="156">
        <f t="shared" si="113"/>
        <v>105699545.8</v>
      </c>
      <c r="J106" s="156">
        <f t="shared" si="113"/>
        <v>102334721.09999999</v>
      </c>
      <c r="K106" s="156">
        <f t="shared" si="113"/>
        <v>79346939.629999995</v>
      </c>
      <c r="L106" s="156">
        <f t="shared" si="113"/>
        <v>88413412.420000002</v>
      </c>
      <c r="M106" s="156">
        <f t="shared" si="113"/>
        <v>105117689.00999999</v>
      </c>
      <c r="N106" s="158">
        <f t="shared" si="113"/>
        <v>97634129.780000001</v>
      </c>
      <c r="O106" s="155">
        <f t="shared" si="113"/>
        <v>97135339.590000004</v>
      </c>
      <c r="P106" s="156">
        <f t="shared" si="113"/>
        <v>83013186.349999994</v>
      </c>
      <c r="Q106" s="156">
        <f t="shared" si="113"/>
        <v>88259637.979999989</v>
      </c>
      <c r="R106" s="156">
        <f t="shared" si="113"/>
        <v>83469383.229999989</v>
      </c>
      <c r="S106" s="156">
        <f t="shared" si="113"/>
        <v>98712542.219999999</v>
      </c>
      <c r="T106" s="156">
        <v>0</v>
      </c>
      <c r="U106" s="158"/>
      <c r="V106" s="246">
        <f t="shared" si="112"/>
        <v>-3.7137446250759883E-2</v>
      </c>
      <c r="W106" s="247">
        <f t="shared" si="107"/>
        <v>-0.10554738885844829</v>
      </c>
      <c r="X106" s="248">
        <f t="shared" si="108"/>
        <v>-6.1746144604003919E-2</v>
      </c>
      <c r="Y106" s="248">
        <f t="shared" si="108"/>
        <v>8.5978930707884371E-2</v>
      </c>
      <c r="Z106" s="248">
        <f t="shared" si="108"/>
        <v>9.5619084149292682E-2</v>
      </c>
      <c r="AA106" s="256"/>
      <c r="AB106" s="257"/>
      <c r="AC106" s="157">
        <f t="shared" si="105"/>
        <v>-3746493.6599999978</v>
      </c>
      <c r="AD106" s="159">
        <f t="shared" si="113"/>
        <v>-9795739.8200000003</v>
      </c>
      <c r="AE106" s="160">
        <f t="shared" si="113"/>
        <v>-5808334.6400000025</v>
      </c>
      <c r="AF106" s="160">
        <f t="shared" si="113"/>
        <v>6608423.1599999955</v>
      </c>
      <c r="AG106" s="160">
        <f t="shared" ref="AG106" si="114">SUM(AG101:AG105)</f>
        <v>8615040.5900000017</v>
      </c>
      <c r="AH106" s="160"/>
      <c r="AI106" s="161"/>
      <c r="AJ106" s="50">
        <f t="shared" si="113"/>
        <v>0</v>
      </c>
    </row>
    <row r="107" spans="1:36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10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  <c r="AJ107" s="105"/>
    </row>
    <row r="108" spans="1:36" s="68" customFormat="1" x14ac:dyDescent="0.25">
      <c r="A108" s="176"/>
      <c r="B108" s="69" t="s">
        <v>30</v>
      </c>
      <c r="C108" s="123">
        <v>338578</v>
      </c>
      <c r="D108" s="124">
        <v>339770</v>
      </c>
      <c r="E108" s="124">
        <v>350659</v>
      </c>
      <c r="F108" s="38">
        <v>317451</v>
      </c>
      <c r="G108" s="124">
        <v>367116</v>
      </c>
      <c r="H108" s="124">
        <v>356160</v>
      </c>
      <c r="I108" s="124">
        <v>350025</v>
      </c>
      <c r="J108" s="124">
        <v>393786</v>
      </c>
      <c r="K108" s="124">
        <v>341936</v>
      </c>
      <c r="L108" s="124">
        <v>378203</v>
      </c>
      <c r="M108" s="124">
        <v>388053</v>
      </c>
      <c r="N108" s="125">
        <v>357291</v>
      </c>
      <c r="O108" s="123">
        <v>386604</v>
      </c>
      <c r="P108" s="124">
        <v>365693</v>
      </c>
      <c r="Q108" s="124">
        <v>362109</v>
      </c>
      <c r="R108" s="124">
        <v>383729</v>
      </c>
      <c r="S108" s="124">
        <v>388960</v>
      </c>
      <c r="T108" s="124">
        <v>0</v>
      </c>
      <c r="U108" s="125"/>
      <c r="V108" s="242">
        <f>IF(ISERROR((O108-C108)/C108)=TRUE,0,(O108-C108)/C108)</f>
        <v>0.14184619201483853</v>
      </c>
      <c r="W108" s="243">
        <f t="shared" ref="W108:W113" si="115">IF(ISERROR((P108-D108)/D108)=TRUE,0,(P108-D108)/D108)</f>
        <v>7.6295729464049208E-2</v>
      </c>
      <c r="X108" s="244">
        <f t="shared" ref="X108:Z113" si="116">IF(ISERROR((Q108-E108)/E108)=TRUE,0,(Q108-E108)/E108)</f>
        <v>3.2652805146880591E-2</v>
      </c>
      <c r="Y108" s="244">
        <f t="shared" si="116"/>
        <v>0.20878182774664436</v>
      </c>
      <c r="Z108" s="244">
        <f t="shared" si="116"/>
        <v>5.9501628912932154E-2</v>
      </c>
      <c r="AA108" s="209"/>
      <c r="AB108" s="210"/>
      <c r="AC108" s="38">
        <f t="shared" ref="AC108" si="117">O108-C108</f>
        <v>48026</v>
      </c>
      <c r="AD108" s="74">
        <f t="shared" ref="AD108:AD112" si="118">P108-D108</f>
        <v>25923</v>
      </c>
      <c r="AE108" s="75">
        <f t="shared" ref="AE108:AG112" si="119">Q108-E108</f>
        <v>11450</v>
      </c>
      <c r="AF108" s="75">
        <f t="shared" si="119"/>
        <v>66278</v>
      </c>
      <c r="AG108" s="75">
        <f t="shared" si="119"/>
        <v>21844</v>
      </c>
      <c r="AH108" s="126"/>
      <c r="AI108" s="127"/>
      <c r="AJ108" s="73">
        <f>IF(ISERROR(GETPIVOTDATA("VALUE",'CSS WK pvt'!$J$2,"DT_FILE",AJ$8,"COMMODITY",AJ$6,"TRIM_CAT",TRIM(B108),"TRIM_LINE",A107))=TRUE,0,GETPIVOTDATA("VALUE",'CSS WK pvt'!$J$2,"DT_FILE",AJ$8,"COMMODITY",AJ$6,"TRIM_CAT",TRIM(B108),"TRIM_LINE",A107))</f>
        <v>6</v>
      </c>
    </row>
    <row r="109" spans="1:36" s="68" customFormat="1" x14ac:dyDescent="0.25">
      <c r="A109" s="176"/>
      <c r="B109" s="69" t="s">
        <v>31</v>
      </c>
      <c r="C109" s="123">
        <v>27240</v>
      </c>
      <c r="D109" s="124">
        <v>28400</v>
      </c>
      <c r="E109" s="124">
        <v>30993</v>
      </c>
      <c r="F109" s="38">
        <v>27410</v>
      </c>
      <c r="G109" s="124">
        <v>31329</v>
      </c>
      <c r="H109" s="124">
        <v>29539</v>
      </c>
      <c r="I109" s="124">
        <v>28707</v>
      </c>
      <c r="J109" s="124">
        <v>31522</v>
      </c>
      <c r="K109" s="124">
        <v>26474</v>
      </c>
      <c r="L109" s="124">
        <v>28722</v>
      </c>
      <c r="M109" s="124">
        <v>30944</v>
      </c>
      <c r="N109" s="125">
        <v>31322</v>
      </c>
      <c r="O109" s="123">
        <v>29995</v>
      </c>
      <c r="P109" s="124">
        <v>28991</v>
      </c>
      <c r="Q109" s="124">
        <v>28895</v>
      </c>
      <c r="R109" s="124">
        <v>30546</v>
      </c>
      <c r="S109" s="124">
        <v>30346</v>
      </c>
      <c r="T109" s="124">
        <v>0</v>
      </c>
      <c r="U109" s="125"/>
      <c r="V109" s="242">
        <f t="shared" ref="V109:V113" si="120">IF(ISERROR((O109-C109)/C109)=TRUE,0,(O109-C109)/C109)</f>
        <v>0.10113803230543318</v>
      </c>
      <c r="W109" s="243">
        <f t="shared" si="115"/>
        <v>2.0809859154929576E-2</v>
      </c>
      <c r="X109" s="244">
        <f t="shared" si="116"/>
        <v>-6.7692704804310652E-2</v>
      </c>
      <c r="Y109" s="244">
        <f t="shared" si="116"/>
        <v>0.114410798978475</v>
      </c>
      <c r="Z109" s="244">
        <f t="shared" si="116"/>
        <v>-3.1376679753582944E-2</v>
      </c>
      <c r="AA109" s="209"/>
      <c r="AB109" s="210"/>
      <c r="AC109" s="38">
        <f t="shared" si="103"/>
        <v>2755</v>
      </c>
      <c r="AD109" s="74">
        <f t="shared" si="118"/>
        <v>591</v>
      </c>
      <c r="AE109" s="75">
        <f t="shared" si="119"/>
        <v>-2098</v>
      </c>
      <c r="AF109" s="75">
        <f t="shared" si="119"/>
        <v>3136</v>
      </c>
      <c r="AG109" s="75">
        <f t="shared" si="119"/>
        <v>-983</v>
      </c>
      <c r="AH109" s="126"/>
      <c r="AI109" s="127"/>
      <c r="AJ109" s="73">
        <f>IF(ISERROR(GETPIVOTDATA("VALUE",'CSS WK pvt'!$J$2,"DT_FILE",AJ$8,"COMMODITY",AJ$6,"TRIM_CAT",TRIM(B109),"TRIM_LINE",A107))=TRUE,0,GETPIVOTDATA("VALUE",'CSS WK pvt'!$J$2,"DT_FILE",AJ$8,"COMMODITY",AJ$6,"TRIM_CAT",TRIM(B109),"TRIM_LINE",A107))</f>
        <v>0</v>
      </c>
    </row>
    <row r="110" spans="1:36" s="68" customFormat="1" x14ac:dyDescent="0.25">
      <c r="A110" s="176"/>
      <c r="B110" s="69" t="s">
        <v>32</v>
      </c>
      <c r="C110" s="123">
        <v>48307</v>
      </c>
      <c r="D110" s="124">
        <v>46945</v>
      </c>
      <c r="E110" s="124">
        <v>50675</v>
      </c>
      <c r="F110" s="38">
        <v>44399</v>
      </c>
      <c r="G110" s="124">
        <v>48585</v>
      </c>
      <c r="H110" s="124">
        <v>50772</v>
      </c>
      <c r="I110" s="124">
        <v>44809</v>
      </c>
      <c r="J110" s="124">
        <v>54256</v>
      </c>
      <c r="K110" s="124">
        <v>46108</v>
      </c>
      <c r="L110" s="124">
        <v>49682</v>
      </c>
      <c r="M110" s="124">
        <v>64890</v>
      </c>
      <c r="N110" s="125">
        <v>51917</v>
      </c>
      <c r="O110" s="123">
        <v>50005</v>
      </c>
      <c r="P110" s="124">
        <v>47224</v>
      </c>
      <c r="Q110" s="124">
        <v>49849</v>
      </c>
      <c r="R110" s="124">
        <v>52037</v>
      </c>
      <c r="S110" s="124">
        <v>53593</v>
      </c>
      <c r="T110" s="124">
        <v>0</v>
      </c>
      <c r="U110" s="125"/>
      <c r="V110" s="242">
        <f t="shared" si="120"/>
        <v>3.5150185273355831E-2</v>
      </c>
      <c r="W110" s="243">
        <f t="shared" si="115"/>
        <v>5.9431249334327401E-3</v>
      </c>
      <c r="X110" s="244">
        <f t="shared" si="116"/>
        <v>-1.6299950666008881E-2</v>
      </c>
      <c r="Y110" s="244">
        <f t="shared" si="116"/>
        <v>0.17203090159688281</v>
      </c>
      <c r="Z110" s="244">
        <f t="shared" si="116"/>
        <v>0.10307708140372543</v>
      </c>
      <c r="AA110" s="209"/>
      <c r="AB110" s="210"/>
      <c r="AC110" s="38">
        <f t="shared" si="103"/>
        <v>1698</v>
      </c>
      <c r="AD110" s="74">
        <f t="shared" si="118"/>
        <v>279</v>
      </c>
      <c r="AE110" s="75">
        <f t="shared" si="119"/>
        <v>-826</v>
      </c>
      <c r="AF110" s="75">
        <f t="shared" si="119"/>
        <v>7638</v>
      </c>
      <c r="AG110" s="75">
        <f t="shared" si="119"/>
        <v>5008</v>
      </c>
      <c r="AH110" s="126"/>
      <c r="AI110" s="127"/>
      <c r="AJ110" s="73">
        <f>IF(ISERROR(GETPIVOTDATA("VALUE",'CSS WK pvt'!$J$2,"DT_FILE",AJ$8,"COMMODITY",AJ$6,"TRIM_CAT",TRIM(B110),"TRIM_LINE",A107))=TRUE,0,GETPIVOTDATA("VALUE",'CSS WK pvt'!$J$2,"DT_FILE",AJ$8,"COMMODITY",AJ$6,"TRIM_CAT",TRIM(B110),"TRIM_LINE",A107))</f>
        <v>4</v>
      </c>
    </row>
    <row r="111" spans="1:36" s="68" customFormat="1" x14ac:dyDescent="0.25">
      <c r="A111" s="176"/>
      <c r="B111" s="69" t="s">
        <v>33</v>
      </c>
      <c r="C111" s="123">
        <v>8506</v>
      </c>
      <c r="D111" s="124">
        <v>8665</v>
      </c>
      <c r="E111" s="124">
        <v>9449</v>
      </c>
      <c r="F111" s="38">
        <v>7990</v>
      </c>
      <c r="G111" s="124">
        <v>8854</v>
      </c>
      <c r="H111" s="124">
        <v>9024</v>
      </c>
      <c r="I111" s="124">
        <v>8163</v>
      </c>
      <c r="J111" s="124">
        <v>9959</v>
      </c>
      <c r="K111" s="124">
        <v>7847</v>
      </c>
      <c r="L111" s="124">
        <v>8945</v>
      </c>
      <c r="M111" s="124">
        <v>12231</v>
      </c>
      <c r="N111" s="125">
        <v>8946</v>
      </c>
      <c r="O111" s="123">
        <v>9118</v>
      </c>
      <c r="P111" s="124">
        <v>7690</v>
      </c>
      <c r="Q111" s="124">
        <v>9140</v>
      </c>
      <c r="R111" s="124">
        <v>9324</v>
      </c>
      <c r="S111" s="124">
        <v>9440</v>
      </c>
      <c r="T111" s="124">
        <v>0</v>
      </c>
      <c r="U111" s="125"/>
      <c r="V111" s="242">
        <f t="shared" si="120"/>
        <v>7.1949212320714787E-2</v>
      </c>
      <c r="W111" s="243">
        <f t="shared" si="115"/>
        <v>-0.11252163877668782</v>
      </c>
      <c r="X111" s="244">
        <f t="shared" si="116"/>
        <v>-3.2701873214096733E-2</v>
      </c>
      <c r="Y111" s="244">
        <f t="shared" si="116"/>
        <v>0.1669586983729662</v>
      </c>
      <c r="Z111" s="244">
        <f t="shared" si="116"/>
        <v>6.6184775242828106E-2</v>
      </c>
      <c r="AA111" s="209"/>
      <c r="AB111" s="210"/>
      <c r="AC111" s="38">
        <f t="shared" si="103"/>
        <v>612</v>
      </c>
      <c r="AD111" s="74">
        <f t="shared" si="118"/>
        <v>-975</v>
      </c>
      <c r="AE111" s="75">
        <f t="shared" si="119"/>
        <v>-309</v>
      </c>
      <c r="AF111" s="75">
        <f t="shared" si="119"/>
        <v>1334</v>
      </c>
      <c r="AG111" s="75">
        <f t="shared" si="119"/>
        <v>586</v>
      </c>
      <c r="AH111" s="126"/>
      <c r="AI111" s="127"/>
      <c r="AJ111" s="73">
        <f>IF(ISERROR(GETPIVOTDATA("VALUE",'CSS WK pvt'!$J$2,"DT_FILE",AJ$8,"COMMODITY",AJ$6,"TRIM_CAT",TRIM(B111),"TRIM_LINE",A107))=TRUE,0,GETPIVOTDATA("VALUE",'CSS WK pvt'!$J$2,"DT_FILE",AJ$8,"COMMODITY",AJ$6,"TRIM_CAT",TRIM(B111),"TRIM_LINE",A107))</f>
        <v>9</v>
      </c>
    </row>
    <row r="112" spans="1:36" s="68" customFormat="1" x14ac:dyDescent="0.25">
      <c r="A112" s="176"/>
      <c r="B112" s="69" t="s">
        <v>34</v>
      </c>
      <c r="C112" s="123">
        <v>1328</v>
      </c>
      <c r="D112" s="124">
        <v>1298</v>
      </c>
      <c r="E112" s="124">
        <v>1415</v>
      </c>
      <c r="F112" s="38">
        <v>1290</v>
      </c>
      <c r="G112" s="124">
        <v>1270</v>
      </c>
      <c r="H112" s="124">
        <v>1348</v>
      </c>
      <c r="I112" s="124">
        <v>1154</v>
      </c>
      <c r="J112" s="124">
        <v>1330</v>
      </c>
      <c r="K112" s="124">
        <v>1167</v>
      </c>
      <c r="L112" s="124">
        <v>1201</v>
      </c>
      <c r="M112" s="124">
        <v>2229</v>
      </c>
      <c r="N112" s="125">
        <v>1586</v>
      </c>
      <c r="O112" s="123">
        <v>1387</v>
      </c>
      <c r="P112" s="124">
        <v>1222</v>
      </c>
      <c r="Q112" s="124">
        <v>1473</v>
      </c>
      <c r="R112" s="124">
        <v>1478</v>
      </c>
      <c r="S112" s="124">
        <v>1452</v>
      </c>
      <c r="T112" s="124">
        <v>0</v>
      </c>
      <c r="U112" s="125"/>
      <c r="V112" s="242">
        <f t="shared" si="120"/>
        <v>4.4427710843373491E-2</v>
      </c>
      <c r="W112" s="243">
        <f t="shared" si="115"/>
        <v>-5.8551617873651769E-2</v>
      </c>
      <c r="X112" s="244">
        <f t="shared" si="116"/>
        <v>4.0989399293286218E-2</v>
      </c>
      <c r="Y112" s="244">
        <f t="shared" si="116"/>
        <v>0.14573643410852713</v>
      </c>
      <c r="Z112" s="244">
        <f t="shared" si="116"/>
        <v>0.14330708661417324</v>
      </c>
      <c r="AA112" s="209"/>
      <c r="AB112" s="210"/>
      <c r="AC112" s="38">
        <f t="shared" si="103"/>
        <v>59</v>
      </c>
      <c r="AD112" s="74">
        <f t="shared" si="118"/>
        <v>-76</v>
      </c>
      <c r="AE112" s="75">
        <f t="shared" si="119"/>
        <v>58</v>
      </c>
      <c r="AF112" s="75">
        <f t="shared" si="119"/>
        <v>188</v>
      </c>
      <c r="AG112" s="75">
        <f t="shared" si="119"/>
        <v>182</v>
      </c>
      <c r="AH112" s="126"/>
      <c r="AI112" s="127"/>
      <c r="AJ112" s="73">
        <f>IF(ISERROR(GETPIVOTDATA("VALUE",'CSS WK pvt'!$J$2,"DT_FILE",AJ$8,"COMMODITY",AJ$6,"TRIM_CAT",TRIM(B112),"TRIM_LINE",A107))=TRUE,0,GETPIVOTDATA("VALUE",'CSS WK pvt'!$J$2,"DT_FILE",AJ$8,"COMMODITY",AJ$6,"TRIM_CAT",TRIM(B112),"TRIM_LINE",A107))</f>
        <v>4</v>
      </c>
    </row>
    <row r="113" spans="1:36" s="85" customFormat="1" ht="15.75" thickBot="1" x14ac:dyDescent="0.3">
      <c r="A113" s="177"/>
      <c r="B113" s="77" t="s">
        <v>35</v>
      </c>
      <c r="C113" s="78">
        <f>SUM(C108:C112)</f>
        <v>423959</v>
      </c>
      <c r="D113" s="79">
        <f t="shared" ref="D113:AJ127" si="121">SUM(D108:D112)</f>
        <v>425078</v>
      </c>
      <c r="E113" s="79">
        <f t="shared" si="121"/>
        <v>443191</v>
      </c>
      <c r="F113" s="81">
        <f t="shared" si="121"/>
        <v>398540</v>
      </c>
      <c r="G113" s="79">
        <f t="shared" si="121"/>
        <v>457154</v>
      </c>
      <c r="H113" s="79">
        <f t="shared" si="121"/>
        <v>446843</v>
      </c>
      <c r="I113" s="79">
        <f t="shared" si="121"/>
        <v>432858</v>
      </c>
      <c r="J113" s="79">
        <f t="shared" si="121"/>
        <v>490853</v>
      </c>
      <c r="K113" s="79">
        <f t="shared" si="121"/>
        <v>423532</v>
      </c>
      <c r="L113" s="79">
        <f t="shared" si="121"/>
        <v>466753</v>
      </c>
      <c r="M113" s="79">
        <f t="shared" si="121"/>
        <v>498347</v>
      </c>
      <c r="N113" s="80">
        <f t="shared" si="121"/>
        <v>451062</v>
      </c>
      <c r="O113" s="78">
        <f t="shared" si="121"/>
        <v>477109</v>
      </c>
      <c r="P113" s="79">
        <f t="shared" si="121"/>
        <v>450820</v>
      </c>
      <c r="Q113" s="79">
        <f t="shared" si="121"/>
        <v>451466</v>
      </c>
      <c r="R113" s="79">
        <f t="shared" si="121"/>
        <v>477114</v>
      </c>
      <c r="S113" s="79">
        <f t="shared" si="121"/>
        <v>483791</v>
      </c>
      <c r="T113" s="79">
        <v>0</v>
      </c>
      <c r="U113" s="80"/>
      <c r="V113" s="212">
        <f t="shared" si="120"/>
        <v>0.12536589623053174</v>
      </c>
      <c r="W113" s="216">
        <f t="shared" si="115"/>
        <v>6.0558297535981631E-2</v>
      </c>
      <c r="X113" s="217">
        <f t="shared" si="116"/>
        <v>1.8671408038520639E-2</v>
      </c>
      <c r="Y113" s="217">
        <f t="shared" si="116"/>
        <v>0.19715461434234957</v>
      </c>
      <c r="Z113" s="217">
        <f t="shared" si="116"/>
        <v>5.8267017241454742E-2</v>
      </c>
      <c r="AA113" s="217"/>
      <c r="AB113" s="218"/>
      <c r="AC113" s="81">
        <f t="shared" si="121"/>
        <v>53150</v>
      </c>
      <c r="AD113" s="82">
        <f t="shared" si="121"/>
        <v>25742</v>
      </c>
      <c r="AE113" s="83">
        <f t="shared" si="121"/>
        <v>8275</v>
      </c>
      <c r="AF113" s="83">
        <f t="shared" si="121"/>
        <v>78574</v>
      </c>
      <c r="AG113" s="83">
        <f t="shared" ref="AG113" si="122">SUM(AG108:AG112)</f>
        <v>26637</v>
      </c>
      <c r="AH113" s="83"/>
      <c r="AI113" s="84"/>
      <c r="AJ113" s="81">
        <f t="shared" si="121"/>
        <v>23</v>
      </c>
    </row>
    <row r="114" spans="1:36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  <c r="AJ114" s="112"/>
    </row>
    <row r="115" spans="1:36" s="42" customFormat="1" x14ac:dyDescent="0.25">
      <c r="A115" s="176"/>
      <c r="B115" s="43" t="s">
        <v>30</v>
      </c>
      <c r="C115" s="116">
        <f>+C94-C101</f>
        <v>-3300188.9399999976</v>
      </c>
      <c r="D115" s="117">
        <f>+D94-D101</f>
        <v>-5898631.6799999997</v>
      </c>
      <c r="E115" s="117">
        <f t="shared" ref="E115:M115" si="123">+E94-E101</f>
        <v>-2599398.8900000006</v>
      </c>
      <c r="F115" s="117">
        <f t="shared" si="123"/>
        <v>2691115.3900000006</v>
      </c>
      <c r="G115" s="117">
        <f t="shared" si="123"/>
        <v>12739846.379999995</v>
      </c>
      <c r="H115" s="117">
        <f t="shared" si="123"/>
        <v>6125041.5</v>
      </c>
      <c r="I115" s="117">
        <f t="shared" si="123"/>
        <v>-5504126.9800000042</v>
      </c>
      <c r="J115" s="117">
        <f t="shared" si="123"/>
        <v>-4449405.8400000036</v>
      </c>
      <c r="K115" s="117">
        <f t="shared" si="123"/>
        <v>-225298.53000000119</v>
      </c>
      <c r="L115" s="117">
        <f t="shared" si="123"/>
        <v>6531774.3599999994</v>
      </c>
      <c r="M115" s="117">
        <f t="shared" si="123"/>
        <v>8796361.5</v>
      </c>
      <c r="N115" s="118">
        <f>+N94-N101</f>
        <v>-3186782.8299999982</v>
      </c>
      <c r="O115" s="116">
        <f>+O94-O101</f>
        <v>-897022.63000000268</v>
      </c>
      <c r="P115" s="117">
        <f t="shared" ref="P115:S115" si="124">+P94-P101</f>
        <v>2251166.3000000045</v>
      </c>
      <c r="Q115" s="117">
        <f t="shared" si="124"/>
        <v>2608598.4299999997</v>
      </c>
      <c r="R115" s="117">
        <f t="shared" si="124"/>
        <v>1803829.1600000039</v>
      </c>
      <c r="S115" s="117">
        <f t="shared" si="124"/>
        <v>21691386.269999996</v>
      </c>
      <c r="T115" s="117">
        <v>0</v>
      </c>
      <c r="U115" s="118"/>
      <c r="V115" s="242">
        <f>IF(ISERROR((O115-C115)/C115)=TRUE,0,(O115-C115)/C115)</f>
        <v>-0.72819052293411923</v>
      </c>
      <c r="W115" s="243">
        <f t="shared" ref="W115:W120" si="125">IF(ISERROR((P115-D115)/D115)=TRUE,0,(P115-D115)/D115)</f>
        <v>-1.3816421200925033</v>
      </c>
      <c r="X115" s="244">
        <f t="shared" ref="X115:Z120" si="126">IF(ISERROR((Q115-E115)/E115)=TRUE,0,(Q115-E115)/E115)</f>
        <v>-2.0035391028423497</v>
      </c>
      <c r="Y115" s="244">
        <f t="shared" si="126"/>
        <v>-0.32970947039175325</v>
      </c>
      <c r="Z115" s="244">
        <f t="shared" si="126"/>
        <v>0.70264111693315445</v>
      </c>
      <c r="AA115" s="209"/>
      <c r="AB115" s="210"/>
      <c r="AC115" s="39">
        <f t="shared" ref="AC115" si="127">O115-C115</f>
        <v>2403166.3099999949</v>
      </c>
      <c r="AD115" s="74">
        <f t="shared" ref="AD115:AD119" si="128">P115-D115</f>
        <v>8149797.9800000042</v>
      </c>
      <c r="AE115" s="75">
        <f t="shared" ref="AE115:AG119" si="129">Q115-E115</f>
        <v>5207997.32</v>
      </c>
      <c r="AF115" s="75">
        <f t="shared" si="129"/>
        <v>-887286.22999999672</v>
      </c>
      <c r="AG115" s="75">
        <f t="shared" si="129"/>
        <v>8951539.8900000006</v>
      </c>
      <c r="AH115" s="120"/>
      <c r="AI115" s="121"/>
      <c r="AJ115" s="39">
        <f>+AJ94-AJ101</f>
        <v>0</v>
      </c>
    </row>
    <row r="116" spans="1:36" s="42" customFormat="1" x14ac:dyDescent="0.25">
      <c r="A116" s="176"/>
      <c r="B116" s="43" t="s">
        <v>31</v>
      </c>
      <c r="C116" s="116">
        <f t="shared" ref="C116:D116" si="130">+C95-C102</f>
        <v>427055.75999999978</v>
      </c>
      <c r="D116" s="117">
        <f t="shared" si="130"/>
        <v>47824.540000000037</v>
      </c>
      <c r="E116" s="117">
        <f t="shared" ref="E116:S116" si="131">+E95-E102</f>
        <v>-300221.31999999983</v>
      </c>
      <c r="F116" s="117">
        <f t="shared" si="131"/>
        <v>251021.0299999998</v>
      </c>
      <c r="G116" s="117">
        <f t="shared" si="131"/>
        <v>867070.03000000026</v>
      </c>
      <c r="H116" s="117">
        <f t="shared" si="131"/>
        <v>960264.85000000009</v>
      </c>
      <c r="I116" s="117">
        <f t="shared" si="131"/>
        <v>305375.91000000015</v>
      </c>
      <c r="J116" s="117">
        <f t="shared" si="131"/>
        <v>294249.48</v>
      </c>
      <c r="K116" s="117">
        <f t="shared" si="131"/>
        <v>799883.7</v>
      </c>
      <c r="L116" s="117">
        <f t="shared" si="131"/>
        <v>1339776.1700000004</v>
      </c>
      <c r="M116" s="117">
        <f t="shared" si="131"/>
        <v>1112258.5</v>
      </c>
      <c r="N116" s="118">
        <f t="shared" si="131"/>
        <v>215788.41999999993</v>
      </c>
      <c r="O116" s="116">
        <f t="shared" si="131"/>
        <v>607536.4700000002</v>
      </c>
      <c r="P116" s="117">
        <f t="shared" si="131"/>
        <v>463376.30999999959</v>
      </c>
      <c r="Q116" s="117">
        <f t="shared" si="131"/>
        <v>291453.36000000034</v>
      </c>
      <c r="R116" s="117">
        <f t="shared" si="131"/>
        <v>285517.73999999976</v>
      </c>
      <c r="S116" s="117">
        <f t="shared" si="131"/>
        <v>1329298.6000000001</v>
      </c>
      <c r="T116" s="117">
        <v>0</v>
      </c>
      <c r="U116" s="118"/>
      <c r="V116" s="242">
        <f t="shared" ref="V116:V120" si="132">IF(ISERROR((O116-C116)/C116)=TRUE,0,(O116-C116)/C116)</f>
        <v>0.42261626444284589</v>
      </c>
      <c r="W116" s="243">
        <f t="shared" si="125"/>
        <v>8.6890907889547755</v>
      </c>
      <c r="X116" s="244">
        <f t="shared" si="126"/>
        <v>-1.9707950121596978</v>
      </c>
      <c r="Y116" s="244">
        <f t="shared" si="126"/>
        <v>0.13742557745062234</v>
      </c>
      <c r="Z116" s="244">
        <f t="shared" si="126"/>
        <v>0.53309254616954027</v>
      </c>
      <c r="AA116" s="209"/>
      <c r="AB116" s="210"/>
      <c r="AC116" s="39">
        <f t="shared" si="103"/>
        <v>180480.71000000043</v>
      </c>
      <c r="AD116" s="74">
        <f t="shared" si="128"/>
        <v>415551.76999999955</v>
      </c>
      <c r="AE116" s="75">
        <f t="shared" si="129"/>
        <v>591674.68000000017</v>
      </c>
      <c r="AF116" s="75">
        <f t="shared" si="129"/>
        <v>34496.709999999963</v>
      </c>
      <c r="AG116" s="75">
        <f t="shared" si="129"/>
        <v>462228.56999999983</v>
      </c>
      <c r="AH116" s="120"/>
      <c r="AI116" s="121"/>
      <c r="AJ116" s="39">
        <f t="shared" ref="AJ116:AJ120" si="133">+AJ95-AJ102</f>
        <v>0</v>
      </c>
    </row>
    <row r="117" spans="1:36" s="42" customFormat="1" x14ac:dyDescent="0.25">
      <c r="A117" s="176"/>
      <c r="B117" s="43" t="s">
        <v>32</v>
      </c>
      <c r="C117" s="116">
        <f t="shared" ref="C117:D117" si="134">+C96-C103</f>
        <v>-827238.18999999948</v>
      </c>
      <c r="D117" s="117">
        <f t="shared" si="134"/>
        <v>-710790.91000000015</v>
      </c>
      <c r="E117" s="117">
        <f t="shared" ref="E117:S117" si="135">+E96-E103</f>
        <v>-1023981.3800000008</v>
      </c>
      <c r="F117" s="117">
        <f t="shared" si="135"/>
        <v>768409.01000000071</v>
      </c>
      <c r="G117" s="117">
        <f t="shared" si="135"/>
        <v>1794381.9600000009</v>
      </c>
      <c r="H117" s="117">
        <f t="shared" si="135"/>
        <v>497720.99000000022</v>
      </c>
      <c r="I117" s="117">
        <f t="shared" si="135"/>
        <v>189617.26999999955</v>
      </c>
      <c r="J117" s="117">
        <f t="shared" si="135"/>
        <v>-626189.12999999896</v>
      </c>
      <c r="K117" s="117">
        <f t="shared" si="135"/>
        <v>316730.74000000022</v>
      </c>
      <c r="L117" s="117">
        <f t="shared" si="135"/>
        <v>1438288.709999999</v>
      </c>
      <c r="M117" s="117">
        <f t="shared" si="135"/>
        <v>1263129.33</v>
      </c>
      <c r="N117" s="118">
        <f t="shared" si="135"/>
        <v>41314.669999999925</v>
      </c>
      <c r="O117" s="116">
        <f t="shared" si="135"/>
        <v>698877.33000000007</v>
      </c>
      <c r="P117" s="117">
        <f t="shared" si="135"/>
        <v>1042364.1299999999</v>
      </c>
      <c r="Q117" s="117">
        <f t="shared" si="135"/>
        <v>-448843.84999999963</v>
      </c>
      <c r="R117" s="117">
        <f t="shared" si="135"/>
        <v>220514.6799999997</v>
      </c>
      <c r="S117" s="117">
        <f t="shared" si="135"/>
        <v>2460441.6500000004</v>
      </c>
      <c r="T117" s="117">
        <v>0</v>
      </c>
      <c r="U117" s="118"/>
      <c r="V117" s="242">
        <f t="shared" si="132"/>
        <v>-1.8448320428726828</v>
      </c>
      <c r="W117" s="243">
        <f t="shared" si="125"/>
        <v>-2.466484890753597</v>
      </c>
      <c r="X117" s="244">
        <f t="shared" si="126"/>
        <v>-0.56166795728258334</v>
      </c>
      <c r="Y117" s="244">
        <f t="shared" si="126"/>
        <v>-0.71302434363699163</v>
      </c>
      <c r="Z117" s="244">
        <f t="shared" si="126"/>
        <v>0.37119169989872119</v>
      </c>
      <c r="AA117" s="209"/>
      <c r="AB117" s="210"/>
      <c r="AC117" s="39">
        <f t="shared" si="103"/>
        <v>1526115.5199999996</v>
      </c>
      <c r="AD117" s="74">
        <f t="shared" si="128"/>
        <v>1753155.04</v>
      </c>
      <c r="AE117" s="75">
        <f t="shared" si="129"/>
        <v>575137.53000000119</v>
      </c>
      <c r="AF117" s="75">
        <f t="shared" si="129"/>
        <v>-547894.33000000101</v>
      </c>
      <c r="AG117" s="75">
        <f t="shared" si="129"/>
        <v>666059.68999999948</v>
      </c>
      <c r="AH117" s="120"/>
      <c r="AI117" s="121"/>
      <c r="AJ117" s="39">
        <f t="shared" si="133"/>
        <v>0</v>
      </c>
    </row>
    <row r="118" spans="1:36" s="42" customFormat="1" x14ac:dyDescent="0.25">
      <c r="A118" s="176"/>
      <c r="B118" s="43" t="s">
        <v>33</v>
      </c>
      <c r="C118" s="116">
        <f t="shared" ref="C118:D118" si="136">+C97-C104</f>
        <v>534485.55000000075</v>
      </c>
      <c r="D118" s="117">
        <f t="shared" si="136"/>
        <v>262247.19999999925</v>
      </c>
      <c r="E118" s="117">
        <f t="shared" ref="E118:S118" si="137">+E97-E104</f>
        <v>-1682012.4600000009</v>
      </c>
      <c r="F118" s="117">
        <f t="shared" si="137"/>
        <v>1658267.5899999999</v>
      </c>
      <c r="G118" s="117">
        <f t="shared" si="137"/>
        <v>6546858.410000002</v>
      </c>
      <c r="H118" s="117">
        <f t="shared" si="137"/>
        <v>231516.89999999851</v>
      </c>
      <c r="I118" s="117">
        <f t="shared" si="137"/>
        <v>1782491.58</v>
      </c>
      <c r="J118" s="117">
        <f t="shared" si="137"/>
        <v>-401015.89999999851</v>
      </c>
      <c r="K118" s="117">
        <f t="shared" si="137"/>
        <v>208556.59999999963</v>
      </c>
      <c r="L118" s="117">
        <f t="shared" si="137"/>
        <v>1731947.9800000004</v>
      </c>
      <c r="M118" s="117">
        <f t="shared" si="137"/>
        <v>1994410.9100000001</v>
      </c>
      <c r="N118" s="118">
        <f t="shared" si="137"/>
        <v>348211.54000000097</v>
      </c>
      <c r="O118" s="116">
        <f t="shared" si="137"/>
        <v>55433.139999998733</v>
      </c>
      <c r="P118" s="117">
        <f t="shared" si="137"/>
        <v>2577875.9000000004</v>
      </c>
      <c r="Q118" s="117">
        <f t="shared" si="137"/>
        <v>-649336.05000000075</v>
      </c>
      <c r="R118" s="117">
        <f t="shared" si="137"/>
        <v>1302191.2599999998</v>
      </c>
      <c r="S118" s="117">
        <f t="shared" si="137"/>
        <v>2333046.7599999979</v>
      </c>
      <c r="T118" s="117">
        <v>0</v>
      </c>
      <c r="U118" s="118"/>
      <c r="V118" s="242">
        <f t="shared" si="132"/>
        <v>-0.89628692487570771</v>
      </c>
      <c r="W118" s="243">
        <f t="shared" si="125"/>
        <v>8.8299463254517399</v>
      </c>
      <c r="X118" s="244">
        <f t="shared" si="126"/>
        <v>-0.61395288950475413</v>
      </c>
      <c r="Y118" s="244">
        <f t="shared" si="126"/>
        <v>-0.21472790769552463</v>
      </c>
      <c r="Z118" s="244">
        <f t="shared" si="126"/>
        <v>-0.64363873267269922</v>
      </c>
      <c r="AA118" s="209"/>
      <c r="AB118" s="210"/>
      <c r="AC118" s="39">
        <f t="shared" si="103"/>
        <v>-479052.41000000201</v>
      </c>
      <c r="AD118" s="74">
        <f t="shared" si="128"/>
        <v>2315628.7000000011</v>
      </c>
      <c r="AE118" s="75">
        <f t="shared" si="129"/>
        <v>1032676.4100000001</v>
      </c>
      <c r="AF118" s="75">
        <f t="shared" si="129"/>
        <v>-356076.33000000007</v>
      </c>
      <c r="AG118" s="75">
        <f t="shared" si="129"/>
        <v>-4213811.6500000041</v>
      </c>
      <c r="AH118" s="120"/>
      <c r="AI118" s="121"/>
      <c r="AJ118" s="39">
        <f t="shared" si="133"/>
        <v>0</v>
      </c>
    </row>
    <row r="119" spans="1:36" s="42" customFormat="1" x14ac:dyDescent="0.25">
      <c r="A119" s="176"/>
      <c r="B119" s="43" t="s">
        <v>34</v>
      </c>
      <c r="C119" s="116">
        <f t="shared" ref="C119:D119" si="138">+C98-C105</f>
        <v>1965354.3699999973</v>
      </c>
      <c r="D119" s="117">
        <f t="shared" si="138"/>
        <v>2689779.2200000025</v>
      </c>
      <c r="E119" s="117">
        <f t="shared" ref="E119:S119" si="139">+E98-E105</f>
        <v>-2399343.1899999976</v>
      </c>
      <c r="F119" s="117">
        <f t="shared" si="139"/>
        <v>1716894.3299999982</v>
      </c>
      <c r="G119" s="117">
        <f t="shared" si="139"/>
        <v>2506432.7200000025</v>
      </c>
      <c r="H119" s="117">
        <f t="shared" si="139"/>
        <v>-772239.73000000045</v>
      </c>
      <c r="I119" s="117">
        <f t="shared" si="139"/>
        <v>2843988.4299999997</v>
      </c>
      <c r="J119" s="117">
        <f t="shared" si="139"/>
        <v>1320514.6999999993</v>
      </c>
      <c r="K119" s="117">
        <f t="shared" si="139"/>
        <v>-1205911.2100000009</v>
      </c>
      <c r="L119" s="117">
        <f t="shared" si="139"/>
        <v>2194665.1999999993</v>
      </c>
      <c r="M119" s="117">
        <f t="shared" si="139"/>
        <v>2583467.4900000021</v>
      </c>
      <c r="N119" s="118">
        <f t="shared" si="139"/>
        <v>-367031.5700000003</v>
      </c>
      <c r="O119" s="116">
        <f t="shared" si="139"/>
        <v>-988050.64999999851</v>
      </c>
      <c r="P119" s="117">
        <f t="shared" si="139"/>
        <v>4323844.2400000021</v>
      </c>
      <c r="Q119" s="117">
        <f t="shared" si="139"/>
        <v>-976094.75</v>
      </c>
      <c r="R119" s="117">
        <f t="shared" si="139"/>
        <v>7088161.6600000001</v>
      </c>
      <c r="S119" s="117">
        <f t="shared" si="139"/>
        <v>2642740.6499999985</v>
      </c>
      <c r="T119" s="117">
        <v>0</v>
      </c>
      <c r="U119" s="118"/>
      <c r="V119" s="242">
        <f t="shared" si="132"/>
        <v>-1.5027340947169745</v>
      </c>
      <c r="W119" s="243">
        <f t="shared" si="125"/>
        <v>0.60750897614563248</v>
      </c>
      <c r="X119" s="244">
        <f t="shared" si="126"/>
        <v>-0.59318252008792416</v>
      </c>
      <c r="Y119" s="244">
        <f t="shared" si="126"/>
        <v>3.12847869326938</v>
      </c>
      <c r="Z119" s="244">
        <f t="shared" si="126"/>
        <v>5.4383239139966157E-2</v>
      </c>
      <c r="AA119" s="209"/>
      <c r="AB119" s="210"/>
      <c r="AC119" s="39">
        <f t="shared" si="103"/>
        <v>-2953405.0199999958</v>
      </c>
      <c r="AD119" s="74">
        <f t="shared" si="128"/>
        <v>1634065.0199999996</v>
      </c>
      <c r="AE119" s="75">
        <f t="shared" si="129"/>
        <v>1423248.4399999976</v>
      </c>
      <c r="AF119" s="75">
        <f t="shared" si="129"/>
        <v>5371267.3300000019</v>
      </c>
      <c r="AG119" s="75">
        <f t="shared" si="129"/>
        <v>136307.92999999598</v>
      </c>
      <c r="AH119" s="120"/>
      <c r="AI119" s="121"/>
      <c r="AJ119" s="39">
        <f t="shared" si="133"/>
        <v>0</v>
      </c>
    </row>
    <row r="120" spans="1:36" s="154" customFormat="1" ht="15.75" thickBot="1" x14ac:dyDescent="0.3">
      <c r="A120" s="177"/>
      <c r="B120" s="59" t="s">
        <v>35</v>
      </c>
      <c r="C120" s="148">
        <f>SUM(C115:C119)</f>
        <v>-1200531.4499999993</v>
      </c>
      <c r="D120" s="149">
        <f t="shared" ref="D120:AF120" si="140">SUM(D115:D119)</f>
        <v>-3609571.629999998</v>
      </c>
      <c r="E120" s="149">
        <f t="shared" si="140"/>
        <v>-8004957.2400000002</v>
      </c>
      <c r="F120" s="40">
        <f t="shared" si="140"/>
        <v>7085707.3499999996</v>
      </c>
      <c r="G120" s="149">
        <f t="shared" si="140"/>
        <v>24454589.500000004</v>
      </c>
      <c r="H120" s="149">
        <f t="shared" si="140"/>
        <v>7042304.5099999979</v>
      </c>
      <c r="I120" s="149">
        <f t="shared" si="140"/>
        <v>-382653.79000000469</v>
      </c>
      <c r="J120" s="149">
        <f t="shared" si="140"/>
        <v>-3861846.6900000013</v>
      </c>
      <c r="K120" s="149">
        <f t="shared" si="140"/>
        <v>-106038.70000000228</v>
      </c>
      <c r="L120" s="149">
        <f t="shared" si="140"/>
        <v>13236452.419999998</v>
      </c>
      <c r="M120" s="149">
        <f t="shared" si="140"/>
        <v>15749627.730000002</v>
      </c>
      <c r="N120" s="150">
        <f t="shared" si="140"/>
        <v>-2948499.7699999977</v>
      </c>
      <c r="O120" s="188">
        <f t="shared" si="140"/>
        <v>-523226.34000000218</v>
      </c>
      <c r="P120" s="40">
        <f t="shared" si="140"/>
        <v>10658626.880000006</v>
      </c>
      <c r="Q120" s="149">
        <f t="shared" si="140"/>
        <v>825777.13999999966</v>
      </c>
      <c r="R120" s="149">
        <f t="shared" si="140"/>
        <v>10700214.500000004</v>
      </c>
      <c r="S120" s="149">
        <f t="shared" si="140"/>
        <v>30456913.929999992</v>
      </c>
      <c r="T120" s="149">
        <v>0</v>
      </c>
      <c r="U120" s="150"/>
      <c r="V120" s="212">
        <f t="shared" si="132"/>
        <v>-0.56417106773837333</v>
      </c>
      <c r="W120" s="216">
        <f t="shared" si="125"/>
        <v>-3.9528786162362466</v>
      </c>
      <c r="X120" s="217">
        <f t="shared" si="126"/>
        <v>-1.10315821999319</v>
      </c>
      <c r="Y120" s="217">
        <f t="shared" si="126"/>
        <v>0.51011239548300058</v>
      </c>
      <c r="Z120" s="217">
        <f t="shared" si="126"/>
        <v>0.24544776881247538</v>
      </c>
      <c r="AA120" s="217"/>
      <c r="AB120" s="218"/>
      <c r="AC120" s="40">
        <f t="shared" si="121"/>
        <v>677305.10999999708</v>
      </c>
      <c r="AD120" s="151">
        <f t="shared" si="140"/>
        <v>14268198.510000004</v>
      </c>
      <c r="AE120" s="152">
        <f t="shared" si="140"/>
        <v>8830734.379999999</v>
      </c>
      <c r="AF120" s="152">
        <f t="shared" si="140"/>
        <v>3614507.1500000041</v>
      </c>
      <c r="AG120" s="152">
        <f t="shared" ref="AG120" si="141">SUM(AG115:AG119)</f>
        <v>6002324.4299999923</v>
      </c>
      <c r="AH120" s="152"/>
      <c r="AI120" s="153"/>
      <c r="AJ120" s="40">
        <f t="shared" si="133"/>
        <v>0</v>
      </c>
    </row>
    <row r="121" spans="1:36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  <c r="AJ121" s="90"/>
    </row>
    <row r="122" spans="1:36" s="68" customFormat="1" x14ac:dyDescent="0.25">
      <c r="A122" s="176"/>
      <c r="B122" s="69" t="s">
        <v>30</v>
      </c>
      <c r="C122" s="70">
        <v>421</v>
      </c>
      <c r="D122" s="71">
        <v>429</v>
      </c>
      <c r="E122" s="71">
        <v>445</v>
      </c>
      <c r="F122" s="73">
        <v>419</v>
      </c>
      <c r="G122" s="71">
        <v>407</v>
      </c>
      <c r="H122" s="73">
        <v>407</v>
      </c>
      <c r="I122" s="71">
        <v>395</v>
      </c>
      <c r="J122" s="73">
        <v>369</v>
      </c>
      <c r="K122" s="71">
        <v>337</v>
      </c>
      <c r="L122" s="73">
        <v>304</v>
      </c>
      <c r="M122" s="73">
        <v>279</v>
      </c>
      <c r="N122" s="129">
        <v>247</v>
      </c>
      <c r="O122" s="70">
        <v>247</v>
      </c>
      <c r="P122" s="73">
        <v>251</v>
      </c>
      <c r="Q122" s="71">
        <v>230</v>
      </c>
      <c r="R122" s="73">
        <v>206</v>
      </c>
      <c r="S122" s="71">
        <v>193</v>
      </c>
      <c r="T122" s="73">
        <v>193</v>
      </c>
      <c r="U122" s="129"/>
      <c r="V122" s="242">
        <f>IF(ISERROR((O122-C122)/C122)=TRUE,0,(O122-C122)/C122)</f>
        <v>-0.41330166270783847</v>
      </c>
      <c r="W122" s="243">
        <f t="shared" ref="W122:W127" si="142">IF(ISERROR((P122-D122)/D122)=TRUE,0,(P122-D122)/D122)</f>
        <v>-0.41491841491841491</v>
      </c>
      <c r="X122" s="244">
        <f t="shared" ref="X122:Z127" si="143">IF(ISERROR((Q122-E122)/E122)=TRUE,0,(Q122-E122)/E122)</f>
        <v>-0.48314606741573035</v>
      </c>
      <c r="Y122" s="244">
        <f t="shared" si="143"/>
        <v>-0.50835322195704058</v>
      </c>
      <c r="Z122" s="244">
        <f t="shared" si="143"/>
        <v>-0.52579852579852582</v>
      </c>
      <c r="AA122" s="258"/>
      <c r="AB122" s="259"/>
      <c r="AC122" s="73">
        <f t="shared" ref="AC122" si="144">O122-C122</f>
        <v>-174</v>
      </c>
      <c r="AD122" s="74">
        <f t="shared" ref="AD122:AD126" si="145">P122-D122</f>
        <v>-178</v>
      </c>
      <c r="AE122" s="75">
        <f t="shared" ref="AE122:AG126" si="146">Q122-E122</f>
        <v>-215</v>
      </c>
      <c r="AF122" s="75">
        <f t="shared" si="146"/>
        <v>-213</v>
      </c>
      <c r="AG122" s="75">
        <f t="shared" si="146"/>
        <v>-214</v>
      </c>
      <c r="AH122" s="130"/>
      <c r="AI122" s="131"/>
      <c r="AJ122" s="73">
        <f>IF(ISERROR(GETPIVOTDATA("VALUE",'CSS WK pvt'!$J$2,"DT_FILE",AJ$8,"COMMODITY",AJ$6,"TRIM_CAT",TRIM(B122),"TRIM_LINE",A121))=TRUE,0,GETPIVOTDATA("VALUE",'CSS WK pvt'!$J$2,"DT_FILE",AJ$8,"COMMODITY",AJ$6,"TRIM_CAT",TRIM(B122),"TRIM_LINE",A121))</f>
        <v>193</v>
      </c>
    </row>
    <row r="123" spans="1:36" s="68" customFormat="1" x14ac:dyDescent="0.25">
      <c r="A123" s="176"/>
      <c r="B123" s="69" t="s">
        <v>31</v>
      </c>
      <c r="C123" s="70">
        <v>1204</v>
      </c>
      <c r="D123" s="71">
        <v>1316</v>
      </c>
      <c r="E123" s="71">
        <v>1632</v>
      </c>
      <c r="F123" s="73">
        <v>1816</v>
      </c>
      <c r="G123" s="71">
        <v>1887</v>
      </c>
      <c r="H123" s="73">
        <v>1989</v>
      </c>
      <c r="I123" s="71">
        <v>2010</v>
      </c>
      <c r="J123" s="73">
        <v>2002</v>
      </c>
      <c r="K123" s="71">
        <v>1915</v>
      </c>
      <c r="L123" s="73">
        <v>1779</v>
      </c>
      <c r="M123" s="73">
        <v>1690</v>
      </c>
      <c r="N123" s="129">
        <v>1617</v>
      </c>
      <c r="O123" s="70">
        <v>1601</v>
      </c>
      <c r="P123" s="73">
        <v>1607</v>
      </c>
      <c r="Q123" s="71">
        <v>1525</v>
      </c>
      <c r="R123" s="73">
        <v>1418</v>
      </c>
      <c r="S123" s="71">
        <v>1534</v>
      </c>
      <c r="T123" s="73">
        <v>1534</v>
      </c>
      <c r="U123" s="129"/>
      <c r="V123" s="242">
        <f t="shared" ref="V123:V127" si="147">IF(ISERROR((O123-C123)/C123)=TRUE,0,(O123-C123)/C123)</f>
        <v>0.32973421926910301</v>
      </c>
      <c r="W123" s="243">
        <f t="shared" si="142"/>
        <v>0.22112462006079028</v>
      </c>
      <c r="X123" s="244">
        <f t="shared" si="143"/>
        <v>-6.5563725490196081E-2</v>
      </c>
      <c r="Y123" s="244">
        <f t="shared" si="143"/>
        <v>-0.21916299559471367</v>
      </c>
      <c r="Z123" s="244">
        <f t="shared" si="143"/>
        <v>-0.18706942236354002</v>
      </c>
      <c r="AA123" s="258"/>
      <c r="AB123" s="259"/>
      <c r="AC123" s="73">
        <f t="shared" si="103"/>
        <v>397</v>
      </c>
      <c r="AD123" s="74">
        <f t="shared" si="145"/>
        <v>291</v>
      </c>
      <c r="AE123" s="75">
        <f t="shared" si="146"/>
        <v>-107</v>
      </c>
      <c r="AF123" s="75">
        <f t="shared" si="146"/>
        <v>-398</v>
      </c>
      <c r="AG123" s="75">
        <f t="shared" si="146"/>
        <v>-353</v>
      </c>
      <c r="AH123" s="130"/>
      <c r="AI123" s="131"/>
      <c r="AJ123" s="73">
        <f>IF(ISERROR(GETPIVOTDATA("VALUE",'CSS WK pvt'!$J$2,"DT_FILE",AJ$8,"COMMODITY",AJ$6,"TRIM_CAT",TRIM(B123),"TRIM_LINE",A121))=TRUE,0,GETPIVOTDATA("VALUE",'CSS WK pvt'!$J$2,"DT_FILE",AJ$8,"COMMODITY",AJ$6,"TRIM_CAT",TRIM(B123),"TRIM_LINE",A121))</f>
        <v>1534</v>
      </c>
    </row>
    <row r="124" spans="1:36" s="68" customFormat="1" x14ac:dyDescent="0.25">
      <c r="A124" s="176"/>
      <c r="B124" s="69" t="s">
        <v>32</v>
      </c>
      <c r="C124" s="70"/>
      <c r="D124" s="71"/>
      <c r="E124" s="71"/>
      <c r="F124" s="73"/>
      <c r="G124" s="71"/>
      <c r="H124" s="73"/>
      <c r="I124" s="71"/>
      <c r="J124" s="73"/>
      <c r="K124" s="71"/>
      <c r="L124" s="73"/>
      <c r="M124" s="73"/>
      <c r="N124" s="129"/>
      <c r="O124" s="70"/>
      <c r="P124" s="73"/>
      <c r="Q124" s="71"/>
      <c r="R124" s="73"/>
      <c r="S124" s="71"/>
      <c r="T124" s="73"/>
      <c r="U124" s="129"/>
      <c r="V124" s="242">
        <f t="shared" si="147"/>
        <v>0</v>
      </c>
      <c r="W124" s="243">
        <f t="shared" si="142"/>
        <v>0</v>
      </c>
      <c r="X124" s="244">
        <f t="shared" si="143"/>
        <v>0</v>
      </c>
      <c r="Y124" s="244">
        <f t="shared" si="143"/>
        <v>0</v>
      </c>
      <c r="Z124" s="244">
        <f t="shared" si="143"/>
        <v>0</v>
      </c>
      <c r="AA124" s="258"/>
      <c r="AB124" s="259"/>
      <c r="AC124" s="73">
        <f t="shared" si="103"/>
        <v>0</v>
      </c>
      <c r="AD124" s="74">
        <f t="shared" si="145"/>
        <v>0</v>
      </c>
      <c r="AE124" s="75">
        <f t="shared" si="146"/>
        <v>0</v>
      </c>
      <c r="AF124" s="75">
        <f t="shared" si="146"/>
        <v>0</v>
      </c>
      <c r="AG124" s="75">
        <f t="shared" si="146"/>
        <v>0</v>
      </c>
      <c r="AH124" s="130"/>
      <c r="AI124" s="131"/>
      <c r="AJ124" s="73"/>
    </row>
    <row r="125" spans="1:36" s="68" customFormat="1" x14ac:dyDescent="0.25">
      <c r="A125" s="176"/>
      <c r="B125" s="69" t="s">
        <v>33</v>
      </c>
      <c r="C125" s="70"/>
      <c r="D125" s="71"/>
      <c r="E125" s="71"/>
      <c r="F125" s="73"/>
      <c r="G125" s="71"/>
      <c r="H125" s="73"/>
      <c r="I125" s="71"/>
      <c r="J125" s="73"/>
      <c r="K125" s="71"/>
      <c r="L125" s="73"/>
      <c r="M125" s="73"/>
      <c r="N125" s="129"/>
      <c r="O125" s="70"/>
      <c r="P125" s="73"/>
      <c r="Q125" s="71"/>
      <c r="R125" s="73"/>
      <c r="S125" s="71"/>
      <c r="T125" s="73"/>
      <c r="U125" s="129"/>
      <c r="V125" s="242">
        <f t="shared" si="147"/>
        <v>0</v>
      </c>
      <c r="W125" s="243">
        <f t="shared" si="142"/>
        <v>0</v>
      </c>
      <c r="X125" s="244">
        <f t="shared" si="143"/>
        <v>0</v>
      </c>
      <c r="Y125" s="244">
        <f t="shared" si="143"/>
        <v>0</v>
      </c>
      <c r="Z125" s="244">
        <f t="shared" si="143"/>
        <v>0</v>
      </c>
      <c r="AA125" s="258"/>
      <c r="AB125" s="259"/>
      <c r="AC125" s="73">
        <f t="shared" si="103"/>
        <v>0</v>
      </c>
      <c r="AD125" s="74">
        <f t="shared" si="145"/>
        <v>0</v>
      </c>
      <c r="AE125" s="75">
        <f t="shared" si="146"/>
        <v>0</v>
      </c>
      <c r="AF125" s="75">
        <f t="shared" si="146"/>
        <v>0</v>
      </c>
      <c r="AG125" s="75">
        <f t="shared" si="146"/>
        <v>0</v>
      </c>
      <c r="AH125" s="130"/>
      <c r="AI125" s="131"/>
      <c r="AJ125" s="73"/>
    </row>
    <row r="126" spans="1:36" s="68" customFormat="1" x14ac:dyDescent="0.25">
      <c r="A126" s="176"/>
      <c r="B126" s="69" t="s">
        <v>34</v>
      </c>
      <c r="C126" s="70"/>
      <c r="D126" s="71"/>
      <c r="E126" s="71"/>
      <c r="F126" s="73"/>
      <c r="G126" s="71"/>
      <c r="H126" s="73"/>
      <c r="I126" s="71"/>
      <c r="J126" s="73"/>
      <c r="K126" s="71"/>
      <c r="L126" s="73"/>
      <c r="M126" s="73"/>
      <c r="N126" s="129"/>
      <c r="O126" s="70"/>
      <c r="P126" s="73"/>
      <c r="Q126" s="71"/>
      <c r="R126" s="73"/>
      <c r="S126" s="71"/>
      <c r="T126" s="73"/>
      <c r="U126" s="129"/>
      <c r="V126" s="242">
        <f t="shared" si="147"/>
        <v>0</v>
      </c>
      <c r="W126" s="243">
        <f t="shared" si="142"/>
        <v>0</v>
      </c>
      <c r="X126" s="244">
        <f t="shared" si="143"/>
        <v>0</v>
      </c>
      <c r="Y126" s="244">
        <f t="shared" si="143"/>
        <v>0</v>
      </c>
      <c r="Z126" s="244">
        <f t="shared" si="143"/>
        <v>0</v>
      </c>
      <c r="AA126" s="258"/>
      <c r="AB126" s="259"/>
      <c r="AC126" s="73">
        <f t="shared" si="103"/>
        <v>0</v>
      </c>
      <c r="AD126" s="74">
        <f t="shared" si="145"/>
        <v>0</v>
      </c>
      <c r="AE126" s="75">
        <f t="shared" si="146"/>
        <v>0</v>
      </c>
      <c r="AF126" s="75">
        <f t="shared" si="146"/>
        <v>0</v>
      </c>
      <c r="AG126" s="75">
        <f t="shared" si="146"/>
        <v>0</v>
      </c>
      <c r="AH126" s="130"/>
      <c r="AI126" s="131"/>
      <c r="AJ126" s="73"/>
    </row>
    <row r="127" spans="1:36" s="85" customFormat="1" x14ac:dyDescent="0.25">
      <c r="A127" s="177"/>
      <c r="B127" s="69" t="s">
        <v>35</v>
      </c>
      <c r="C127" s="143">
        <f>SUM(C122:C126)</f>
        <v>1625</v>
      </c>
      <c r="D127" s="144">
        <f t="shared" ref="D127:AJ127" si="148">SUM(D122:D126)</f>
        <v>1745</v>
      </c>
      <c r="E127" s="144">
        <f t="shared" si="148"/>
        <v>2077</v>
      </c>
      <c r="F127" s="145">
        <f t="shared" si="148"/>
        <v>2235</v>
      </c>
      <c r="G127" s="144">
        <f t="shared" si="148"/>
        <v>2294</v>
      </c>
      <c r="H127" s="145">
        <f t="shared" si="148"/>
        <v>2396</v>
      </c>
      <c r="I127" s="144">
        <f t="shared" si="148"/>
        <v>2405</v>
      </c>
      <c r="J127" s="145">
        <f t="shared" si="148"/>
        <v>2371</v>
      </c>
      <c r="K127" s="144">
        <f t="shared" si="148"/>
        <v>2252</v>
      </c>
      <c r="L127" s="145">
        <f t="shared" si="148"/>
        <v>2083</v>
      </c>
      <c r="M127" s="145">
        <f t="shared" si="148"/>
        <v>1969</v>
      </c>
      <c r="N127" s="146">
        <f t="shared" si="148"/>
        <v>1864</v>
      </c>
      <c r="O127" s="143">
        <f t="shared" si="148"/>
        <v>1848</v>
      </c>
      <c r="P127" s="145">
        <v>1858</v>
      </c>
      <c r="Q127" s="144">
        <v>1755</v>
      </c>
      <c r="R127" s="145">
        <v>1624</v>
      </c>
      <c r="S127" s="144">
        <v>1727</v>
      </c>
      <c r="T127" s="145">
        <v>1727</v>
      </c>
      <c r="U127" s="146"/>
      <c r="V127" s="246">
        <f t="shared" si="147"/>
        <v>0.13723076923076924</v>
      </c>
      <c r="W127" s="247">
        <f t="shared" si="142"/>
        <v>6.475644699140401E-2</v>
      </c>
      <c r="X127" s="248">
        <f t="shared" si="143"/>
        <v>-0.15503129513721714</v>
      </c>
      <c r="Y127" s="248">
        <f t="shared" si="143"/>
        <v>-0.27337807606263981</v>
      </c>
      <c r="Z127" s="248">
        <f t="shared" si="143"/>
        <v>-0.24716652136006975</v>
      </c>
      <c r="AA127" s="260"/>
      <c r="AB127" s="261"/>
      <c r="AC127" s="145">
        <f t="shared" si="121"/>
        <v>223</v>
      </c>
      <c r="AD127" s="147">
        <f t="shared" si="148"/>
        <v>113</v>
      </c>
      <c r="AE127" s="140">
        <f t="shared" si="148"/>
        <v>-322</v>
      </c>
      <c r="AF127" s="140">
        <f t="shared" ref="AF127:AG127" si="149">SUM(AF122:AF126)</f>
        <v>-611</v>
      </c>
      <c r="AG127" s="140">
        <f t="shared" si="149"/>
        <v>-567</v>
      </c>
      <c r="AH127" s="141"/>
      <c r="AI127" s="142"/>
      <c r="AJ127" s="100">
        <f t="shared" si="148"/>
        <v>1727</v>
      </c>
    </row>
    <row r="128" spans="1:36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  <c r="AJ128" s="105"/>
    </row>
    <row r="129" spans="1:36" s="68" customFormat="1" x14ac:dyDescent="0.25">
      <c r="A129" s="176"/>
      <c r="B129" s="69" t="s">
        <v>30</v>
      </c>
      <c r="C129" s="133"/>
      <c r="D129" s="75">
        <v>184</v>
      </c>
      <c r="E129" s="75">
        <v>838</v>
      </c>
      <c r="F129" s="75">
        <v>1119</v>
      </c>
      <c r="G129" s="75">
        <v>714</v>
      </c>
      <c r="H129" s="130">
        <v>1174</v>
      </c>
      <c r="I129" s="75">
        <v>1230</v>
      </c>
      <c r="J129" s="130">
        <v>666</v>
      </c>
      <c r="K129" s="75">
        <v>1</v>
      </c>
      <c r="L129" s="130">
        <v>1</v>
      </c>
      <c r="M129" s="130"/>
      <c r="N129" s="131">
        <v>6</v>
      </c>
      <c r="O129" s="133">
        <v>6</v>
      </c>
      <c r="P129" s="130"/>
      <c r="Q129" s="75"/>
      <c r="R129" s="130"/>
      <c r="S129" s="75"/>
      <c r="T129" s="130"/>
      <c r="U129" s="131"/>
      <c r="V129" s="242">
        <f>IF(ISERROR((O129-C129)/C129)=TRUE,0,(O129-C129)/C129)</f>
        <v>0</v>
      </c>
      <c r="W129" s="243">
        <f t="shared" ref="W129:W134" si="150">IF(ISERROR((P129-D129)/D129)=TRUE,0,(P129-D129)/D129)</f>
        <v>-1</v>
      </c>
      <c r="X129" s="244">
        <f t="shared" ref="X129:Z134" si="151">IF(ISERROR((Q129-E129)/E129)=TRUE,0,(Q129-E129)/E129)</f>
        <v>-1</v>
      </c>
      <c r="Y129" s="244">
        <f t="shared" si="151"/>
        <v>-1</v>
      </c>
      <c r="Z129" s="244">
        <f t="shared" si="151"/>
        <v>-1</v>
      </c>
      <c r="AA129" s="258"/>
      <c r="AB129" s="259"/>
      <c r="AC129" s="133">
        <f t="shared" ref="AC129" si="152">O129-C129</f>
        <v>6</v>
      </c>
      <c r="AD129" s="74">
        <f t="shared" ref="AD129:AD133" si="153">P129-D129</f>
        <v>-184</v>
      </c>
      <c r="AE129" s="75">
        <f t="shared" ref="AE129:AG133" si="154">Q129-E129</f>
        <v>-838</v>
      </c>
      <c r="AF129" s="75">
        <f t="shared" si="154"/>
        <v>-1119</v>
      </c>
      <c r="AG129" s="75">
        <f t="shared" si="154"/>
        <v>-714</v>
      </c>
      <c r="AH129" s="130"/>
      <c r="AI129" s="131"/>
      <c r="AJ129" s="73"/>
    </row>
    <row r="130" spans="1:36" s="68" customFormat="1" x14ac:dyDescent="0.25">
      <c r="A130" s="176"/>
      <c r="B130" s="69" t="s">
        <v>31</v>
      </c>
      <c r="C130" s="133"/>
      <c r="D130" s="75">
        <v>25</v>
      </c>
      <c r="E130" s="75">
        <v>274</v>
      </c>
      <c r="F130" s="75">
        <v>349</v>
      </c>
      <c r="G130" s="75">
        <v>205</v>
      </c>
      <c r="H130" s="130">
        <v>344</v>
      </c>
      <c r="I130" s="75">
        <v>244</v>
      </c>
      <c r="J130" s="130">
        <v>196</v>
      </c>
      <c r="K130" s="75"/>
      <c r="L130" s="130"/>
      <c r="M130" s="130"/>
      <c r="N130" s="131">
        <v>2</v>
      </c>
      <c r="O130" s="133">
        <v>1</v>
      </c>
      <c r="P130" s="130"/>
      <c r="Q130" s="75"/>
      <c r="R130" s="130"/>
      <c r="S130" s="75"/>
      <c r="T130" s="130"/>
      <c r="U130" s="131"/>
      <c r="V130" s="242">
        <f t="shared" ref="V130:V134" si="155">IF(ISERROR((O130-C130)/C130)=TRUE,0,(O130-C130)/C130)</f>
        <v>0</v>
      </c>
      <c r="W130" s="243">
        <f t="shared" si="150"/>
        <v>-1</v>
      </c>
      <c r="X130" s="244">
        <f t="shared" si="151"/>
        <v>-1</v>
      </c>
      <c r="Y130" s="244">
        <f t="shared" si="151"/>
        <v>-1</v>
      </c>
      <c r="Z130" s="244">
        <f t="shared" si="151"/>
        <v>-1</v>
      </c>
      <c r="AA130" s="258"/>
      <c r="AB130" s="259"/>
      <c r="AC130" s="133">
        <f t="shared" si="103"/>
        <v>1</v>
      </c>
      <c r="AD130" s="74">
        <f t="shared" si="153"/>
        <v>-25</v>
      </c>
      <c r="AE130" s="75">
        <f t="shared" si="154"/>
        <v>-274</v>
      </c>
      <c r="AF130" s="75">
        <f t="shared" si="154"/>
        <v>-349</v>
      </c>
      <c r="AG130" s="75">
        <f t="shared" si="154"/>
        <v>-205</v>
      </c>
      <c r="AH130" s="130"/>
      <c r="AI130" s="131"/>
      <c r="AJ130" s="73"/>
    </row>
    <row r="131" spans="1:36" s="68" customFormat="1" x14ac:dyDescent="0.25">
      <c r="A131" s="176"/>
      <c r="B131" s="69" t="s">
        <v>32</v>
      </c>
      <c r="C131" s="133">
        <v>20</v>
      </c>
      <c r="D131" s="75">
        <v>47</v>
      </c>
      <c r="E131" s="75">
        <v>25</v>
      </c>
      <c r="F131" s="75">
        <v>36</v>
      </c>
      <c r="G131" s="75">
        <v>23</v>
      </c>
      <c r="H131" s="130">
        <v>29</v>
      </c>
      <c r="I131" s="75">
        <v>29</v>
      </c>
      <c r="J131" s="130">
        <v>14</v>
      </c>
      <c r="K131" s="75">
        <v>48</v>
      </c>
      <c r="L131" s="130">
        <v>28</v>
      </c>
      <c r="M131" s="130">
        <v>18</v>
      </c>
      <c r="N131" s="131">
        <v>15</v>
      </c>
      <c r="O131" s="133">
        <v>4</v>
      </c>
      <c r="P131" s="130"/>
      <c r="Q131" s="75"/>
      <c r="R131" s="130"/>
      <c r="S131" s="75"/>
      <c r="T131" s="130"/>
      <c r="U131" s="131"/>
      <c r="V131" s="242">
        <f t="shared" si="155"/>
        <v>-0.8</v>
      </c>
      <c r="W131" s="243">
        <f t="shared" si="150"/>
        <v>-1</v>
      </c>
      <c r="X131" s="244">
        <f t="shared" si="151"/>
        <v>-1</v>
      </c>
      <c r="Y131" s="244">
        <f t="shared" si="151"/>
        <v>-1</v>
      </c>
      <c r="Z131" s="244">
        <f t="shared" si="151"/>
        <v>-1</v>
      </c>
      <c r="AA131" s="258"/>
      <c r="AB131" s="259"/>
      <c r="AC131" s="133">
        <f t="shared" si="103"/>
        <v>-16</v>
      </c>
      <c r="AD131" s="74">
        <f t="shared" si="153"/>
        <v>-47</v>
      </c>
      <c r="AE131" s="75">
        <f t="shared" si="154"/>
        <v>-25</v>
      </c>
      <c r="AF131" s="75">
        <f t="shared" si="154"/>
        <v>-36</v>
      </c>
      <c r="AG131" s="75">
        <f t="shared" si="154"/>
        <v>-23</v>
      </c>
      <c r="AH131" s="130"/>
      <c r="AI131" s="131"/>
      <c r="AJ131" s="73"/>
    </row>
    <row r="132" spans="1:36" s="68" customFormat="1" x14ac:dyDescent="0.25">
      <c r="A132" s="176"/>
      <c r="B132" s="69" t="s">
        <v>33</v>
      </c>
      <c r="C132" s="133">
        <v>1</v>
      </c>
      <c r="D132" s="75">
        <v>5</v>
      </c>
      <c r="E132" s="75">
        <v>3</v>
      </c>
      <c r="F132" s="75">
        <v>4</v>
      </c>
      <c r="G132" s="75">
        <v>4</v>
      </c>
      <c r="H132" s="130">
        <v>4</v>
      </c>
      <c r="I132" s="75">
        <v>2</v>
      </c>
      <c r="J132" s="130">
        <v>5</v>
      </c>
      <c r="K132" s="75">
        <v>2</v>
      </c>
      <c r="L132" s="130">
        <v>2</v>
      </c>
      <c r="M132" s="130">
        <v>1</v>
      </c>
      <c r="N132" s="131">
        <v>2</v>
      </c>
      <c r="O132" s="133">
        <v>3</v>
      </c>
      <c r="P132" s="130"/>
      <c r="Q132" s="75"/>
      <c r="R132" s="130"/>
      <c r="S132" s="75"/>
      <c r="T132" s="130"/>
      <c r="U132" s="131"/>
      <c r="V132" s="242">
        <f t="shared" si="155"/>
        <v>2</v>
      </c>
      <c r="W132" s="243">
        <f t="shared" si="150"/>
        <v>-1</v>
      </c>
      <c r="X132" s="244">
        <f t="shared" si="151"/>
        <v>-1</v>
      </c>
      <c r="Y132" s="244">
        <f t="shared" si="151"/>
        <v>-1</v>
      </c>
      <c r="Z132" s="244">
        <f t="shared" si="151"/>
        <v>-1</v>
      </c>
      <c r="AA132" s="258"/>
      <c r="AB132" s="259"/>
      <c r="AC132" s="133">
        <f t="shared" si="103"/>
        <v>2</v>
      </c>
      <c r="AD132" s="74">
        <f t="shared" si="153"/>
        <v>-5</v>
      </c>
      <c r="AE132" s="75">
        <f t="shared" si="154"/>
        <v>-3</v>
      </c>
      <c r="AF132" s="75">
        <f t="shared" si="154"/>
        <v>-4</v>
      </c>
      <c r="AG132" s="75">
        <f t="shared" si="154"/>
        <v>-4</v>
      </c>
      <c r="AH132" s="130"/>
      <c r="AI132" s="131"/>
      <c r="AJ132" s="73"/>
    </row>
    <row r="133" spans="1:36" s="68" customFormat="1" x14ac:dyDescent="0.25">
      <c r="A133" s="176"/>
      <c r="B133" s="69" t="s">
        <v>34</v>
      </c>
      <c r="C133" s="133"/>
      <c r="D133" s="75"/>
      <c r="E133" s="75"/>
      <c r="F133" s="75"/>
      <c r="G133" s="75"/>
      <c r="H133" s="130"/>
      <c r="I133" s="75"/>
      <c r="J133" s="130"/>
      <c r="K133" s="75"/>
      <c r="L133" s="130"/>
      <c r="M133" s="130"/>
      <c r="N133" s="131"/>
      <c r="O133" s="133"/>
      <c r="P133" s="130"/>
      <c r="Q133" s="75"/>
      <c r="R133" s="130"/>
      <c r="S133" s="75"/>
      <c r="T133" s="130"/>
      <c r="U133" s="131"/>
      <c r="V133" s="242">
        <f t="shared" si="155"/>
        <v>0</v>
      </c>
      <c r="W133" s="243">
        <f t="shared" si="150"/>
        <v>0</v>
      </c>
      <c r="X133" s="244">
        <f t="shared" si="151"/>
        <v>0</v>
      </c>
      <c r="Y133" s="244">
        <f t="shared" si="151"/>
        <v>0</v>
      </c>
      <c r="Z133" s="244">
        <f t="shared" si="151"/>
        <v>0</v>
      </c>
      <c r="AA133" s="258"/>
      <c r="AB133" s="259"/>
      <c r="AC133" s="133">
        <f t="shared" si="103"/>
        <v>0</v>
      </c>
      <c r="AD133" s="74">
        <f t="shared" si="153"/>
        <v>0</v>
      </c>
      <c r="AE133" s="75">
        <f t="shared" si="154"/>
        <v>0</v>
      </c>
      <c r="AF133" s="75">
        <f t="shared" si="154"/>
        <v>0</v>
      </c>
      <c r="AG133" s="75">
        <f t="shared" si="154"/>
        <v>0</v>
      </c>
      <c r="AH133" s="130"/>
      <c r="AI133" s="131"/>
      <c r="AJ133" s="73"/>
    </row>
    <row r="134" spans="1:36" s="85" customFormat="1" x14ac:dyDescent="0.25">
      <c r="A134" s="177"/>
      <c r="B134" s="69" t="s">
        <v>35</v>
      </c>
      <c r="C134" s="139">
        <f>SUM(C129:C133)</f>
        <v>21</v>
      </c>
      <c r="D134" s="140">
        <f t="shared" ref="D134:AJ141" si="156">SUM(D129:D133)</f>
        <v>261</v>
      </c>
      <c r="E134" s="140">
        <f t="shared" si="156"/>
        <v>1140</v>
      </c>
      <c r="F134" s="140">
        <f t="shared" si="156"/>
        <v>1508</v>
      </c>
      <c r="G134" s="140">
        <f t="shared" si="156"/>
        <v>946</v>
      </c>
      <c r="H134" s="141">
        <f t="shared" si="156"/>
        <v>1551</v>
      </c>
      <c r="I134" s="140">
        <f t="shared" si="156"/>
        <v>1505</v>
      </c>
      <c r="J134" s="141">
        <f t="shared" si="156"/>
        <v>881</v>
      </c>
      <c r="K134" s="140">
        <f t="shared" si="156"/>
        <v>51</v>
      </c>
      <c r="L134" s="141">
        <f t="shared" si="156"/>
        <v>31</v>
      </c>
      <c r="M134" s="141">
        <f t="shared" si="156"/>
        <v>19</v>
      </c>
      <c r="N134" s="142">
        <f t="shared" si="156"/>
        <v>25</v>
      </c>
      <c r="O134" s="139">
        <f t="shared" si="156"/>
        <v>14</v>
      </c>
      <c r="P134" s="141">
        <v>0</v>
      </c>
      <c r="Q134" s="140">
        <v>0</v>
      </c>
      <c r="R134" s="141">
        <v>0</v>
      </c>
      <c r="S134" s="140">
        <v>0</v>
      </c>
      <c r="T134" s="141">
        <v>0</v>
      </c>
      <c r="U134" s="142"/>
      <c r="V134" s="246">
        <f t="shared" si="155"/>
        <v>-0.33333333333333331</v>
      </c>
      <c r="W134" s="247">
        <f t="shared" si="150"/>
        <v>-1</v>
      </c>
      <c r="X134" s="248">
        <f t="shared" si="151"/>
        <v>-1</v>
      </c>
      <c r="Y134" s="248">
        <f t="shared" si="151"/>
        <v>-1</v>
      </c>
      <c r="Z134" s="248">
        <f t="shared" si="151"/>
        <v>-1</v>
      </c>
      <c r="AA134" s="260"/>
      <c r="AB134" s="261"/>
      <c r="AC134" s="139">
        <f t="shared" si="156"/>
        <v>-7</v>
      </c>
      <c r="AD134" s="141">
        <f t="shared" si="156"/>
        <v>-261</v>
      </c>
      <c r="AE134" s="140">
        <f t="shared" si="156"/>
        <v>-1140</v>
      </c>
      <c r="AF134" s="140">
        <f t="shared" ref="AF134:AG134" si="157">SUM(AF129:AF133)</f>
        <v>-1508</v>
      </c>
      <c r="AG134" s="140">
        <f t="shared" si="157"/>
        <v>-946</v>
      </c>
      <c r="AH134" s="141"/>
      <c r="AI134" s="142"/>
      <c r="AJ134" s="100">
        <f t="shared" si="156"/>
        <v>0</v>
      </c>
    </row>
    <row r="135" spans="1:36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  <c r="AJ135" s="105"/>
    </row>
    <row r="136" spans="1:36" s="68" customFormat="1" x14ac:dyDescent="0.25">
      <c r="A136" s="176"/>
      <c r="B136" s="69" t="s">
        <v>30</v>
      </c>
      <c r="C136" s="133">
        <v>8238</v>
      </c>
      <c r="D136" s="75">
        <v>8796</v>
      </c>
      <c r="E136" s="75">
        <v>9709</v>
      </c>
      <c r="F136" s="75">
        <v>10119</v>
      </c>
      <c r="G136" s="75">
        <v>9713</v>
      </c>
      <c r="H136" s="130">
        <v>9547</v>
      </c>
      <c r="I136" s="75">
        <v>9925</v>
      </c>
      <c r="J136" s="130">
        <v>10231</v>
      </c>
      <c r="K136" s="75">
        <v>9675</v>
      </c>
      <c r="L136" s="130">
        <v>9309</v>
      </c>
      <c r="M136" s="130">
        <v>8841</v>
      </c>
      <c r="N136" s="131">
        <v>9042</v>
      </c>
      <c r="O136" s="133">
        <v>8200</v>
      </c>
      <c r="P136" s="130">
        <v>5622</v>
      </c>
      <c r="Q136" s="75">
        <v>4731</v>
      </c>
      <c r="R136" s="130">
        <v>5091</v>
      </c>
      <c r="S136" s="75">
        <v>5477</v>
      </c>
      <c r="T136" s="130">
        <v>5477</v>
      </c>
      <c r="U136" s="131"/>
      <c r="V136" s="242">
        <f>IF(ISERROR((O136-C136)/C136)=TRUE,0,(O136-C136)/C136)</f>
        <v>-4.6127700898276284E-3</v>
      </c>
      <c r="W136" s="243">
        <f t="shared" ref="W136:W141" si="158">IF(ISERROR((P136-D136)/D136)=TRUE,0,(P136-D136)/D136)</f>
        <v>-0.36084583901773531</v>
      </c>
      <c r="X136" s="244">
        <f t="shared" ref="X136:Z141" si="159">IF(ISERROR((Q136-E136)/E136)=TRUE,0,(Q136-E136)/E136)</f>
        <v>-0.51272015655577297</v>
      </c>
      <c r="Y136" s="244">
        <f t="shared" si="159"/>
        <v>-0.49688704417432555</v>
      </c>
      <c r="Z136" s="244">
        <f t="shared" si="159"/>
        <v>-0.43611654483681661</v>
      </c>
      <c r="AA136" s="258"/>
      <c r="AB136" s="259"/>
      <c r="AC136" s="133">
        <f t="shared" ref="AC136" si="160">O136-C136</f>
        <v>-38</v>
      </c>
      <c r="AD136" s="74">
        <f t="shared" ref="AD136:AD140" si="161">P136-D136</f>
        <v>-3174</v>
      </c>
      <c r="AE136" s="75">
        <f t="shared" ref="AE136:AG140" si="162">Q136-E136</f>
        <v>-4978</v>
      </c>
      <c r="AF136" s="75">
        <f t="shared" si="162"/>
        <v>-5028</v>
      </c>
      <c r="AG136" s="75">
        <f t="shared" si="162"/>
        <v>-4236</v>
      </c>
      <c r="AH136" s="130"/>
      <c r="AI136" s="131"/>
      <c r="AJ136" s="73">
        <f>IF(ISERROR(GETPIVOTDATA("VALUE",'CSS WK pvt'!$J$2,"DT_FILE",AJ$8,"COMMODITY",AJ$6,"TRIM_CAT",TRIM(B136),"TRIM_LINE",A135))=TRUE,0,GETPIVOTDATA("VALUE",'CSS WK pvt'!$J$2,"DT_FILE",AJ$8,"COMMODITY",AJ$6,"TRIM_CAT",TRIM(B136),"TRIM_LINE",A135))</f>
        <v>5477</v>
      </c>
    </row>
    <row r="137" spans="1:36" s="68" customFormat="1" x14ac:dyDescent="0.25">
      <c r="A137" s="176"/>
      <c r="B137" s="69" t="s">
        <v>31</v>
      </c>
      <c r="C137" s="133">
        <v>2648</v>
      </c>
      <c r="D137" s="75">
        <v>2746</v>
      </c>
      <c r="E137" s="75">
        <v>3427</v>
      </c>
      <c r="F137" s="75">
        <v>3747</v>
      </c>
      <c r="G137" s="75">
        <v>3538</v>
      </c>
      <c r="H137" s="130">
        <v>3555</v>
      </c>
      <c r="I137" s="75">
        <v>3614</v>
      </c>
      <c r="J137" s="130">
        <v>3693</v>
      </c>
      <c r="K137" s="75">
        <v>3385</v>
      </c>
      <c r="L137" s="130">
        <v>3100</v>
      </c>
      <c r="M137" s="130">
        <v>2663</v>
      </c>
      <c r="N137" s="131">
        <v>2386</v>
      </c>
      <c r="O137" s="133">
        <v>2134</v>
      </c>
      <c r="P137" s="130">
        <v>1657</v>
      </c>
      <c r="Q137" s="75">
        <v>1601</v>
      </c>
      <c r="R137" s="130">
        <v>1721</v>
      </c>
      <c r="S137" s="75">
        <v>1742</v>
      </c>
      <c r="T137" s="130">
        <v>1742</v>
      </c>
      <c r="U137" s="131"/>
      <c r="V137" s="242">
        <f t="shared" ref="V137:V141" si="163">IF(ISERROR((O137-C137)/C137)=TRUE,0,(O137-C137)/C137)</f>
        <v>-0.19410876132930513</v>
      </c>
      <c r="W137" s="243">
        <f t="shared" si="158"/>
        <v>-0.39657683903860158</v>
      </c>
      <c r="X137" s="244">
        <f t="shared" si="159"/>
        <v>-0.5328275459585643</v>
      </c>
      <c r="Y137" s="244">
        <f t="shared" si="159"/>
        <v>-0.54069922604750464</v>
      </c>
      <c r="Z137" s="244">
        <f t="shared" si="159"/>
        <v>-0.50763143018654611</v>
      </c>
      <c r="AA137" s="258"/>
      <c r="AB137" s="259"/>
      <c r="AC137" s="133">
        <f t="shared" si="103"/>
        <v>-514</v>
      </c>
      <c r="AD137" s="74">
        <f t="shared" si="161"/>
        <v>-1089</v>
      </c>
      <c r="AE137" s="75">
        <f t="shared" si="162"/>
        <v>-1826</v>
      </c>
      <c r="AF137" s="75">
        <f t="shared" si="162"/>
        <v>-2026</v>
      </c>
      <c r="AG137" s="75">
        <f t="shared" si="162"/>
        <v>-1796</v>
      </c>
      <c r="AH137" s="130"/>
      <c r="AI137" s="131"/>
      <c r="AJ137" s="73">
        <f>IF(ISERROR(GETPIVOTDATA("VALUE",'CSS WK pvt'!$J$2,"DT_FILE",AJ$8,"COMMODITY",AJ$6,"TRIM_CAT",TRIM(B137),"TRIM_LINE",A135))=TRUE,0,GETPIVOTDATA("VALUE",'CSS WK pvt'!$J$2,"DT_FILE",AJ$8,"COMMODITY",AJ$6,"TRIM_CAT",TRIM(B137),"TRIM_LINE",A135))</f>
        <v>1742</v>
      </c>
    </row>
    <row r="138" spans="1:36" s="68" customFormat="1" x14ac:dyDescent="0.25">
      <c r="A138" s="176"/>
      <c r="B138" s="69" t="s">
        <v>32</v>
      </c>
      <c r="C138" s="133">
        <v>136</v>
      </c>
      <c r="D138" s="75">
        <v>162</v>
      </c>
      <c r="E138" s="75">
        <v>182</v>
      </c>
      <c r="F138" s="75">
        <v>176</v>
      </c>
      <c r="G138" s="75">
        <v>171</v>
      </c>
      <c r="H138" s="130">
        <v>172</v>
      </c>
      <c r="I138" s="75">
        <v>145</v>
      </c>
      <c r="J138" s="130">
        <v>158</v>
      </c>
      <c r="K138" s="75">
        <v>188</v>
      </c>
      <c r="L138" s="130">
        <v>187</v>
      </c>
      <c r="M138" s="130">
        <v>201</v>
      </c>
      <c r="N138" s="131">
        <v>179</v>
      </c>
      <c r="O138" s="133">
        <v>148</v>
      </c>
      <c r="P138" s="130">
        <v>106</v>
      </c>
      <c r="Q138" s="75">
        <v>169</v>
      </c>
      <c r="R138" s="130">
        <v>247</v>
      </c>
      <c r="S138" s="75">
        <v>299</v>
      </c>
      <c r="T138" s="130">
        <v>299</v>
      </c>
      <c r="U138" s="131"/>
      <c r="V138" s="242">
        <f t="shared" si="163"/>
        <v>8.8235294117647065E-2</v>
      </c>
      <c r="W138" s="243">
        <f t="shared" si="158"/>
        <v>-0.34567901234567899</v>
      </c>
      <c r="X138" s="244">
        <f t="shared" si="159"/>
        <v>-7.1428571428571425E-2</v>
      </c>
      <c r="Y138" s="244">
        <f t="shared" si="159"/>
        <v>0.40340909090909088</v>
      </c>
      <c r="Z138" s="244">
        <f t="shared" si="159"/>
        <v>0.74853801169590639</v>
      </c>
      <c r="AA138" s="258"/>
      <c r="AB138" s="259"/>
      <c r="AC138" s="133">
        <f t="shared" si="103"/>
        <v>12</v>
      </c>
      <c r="AD138" s="74">
        <f t="shared" si="161"/>
        <v>-56</v>
      </c>
      <c r="AE138" s="75">
        <f t="shared" si="162"/>
        <v>-13</v>
      </c>
      <c r="AF138" s="75">
        <f t="shared" si="162"/>
        <v>71</v>
      </c>
      <c r="AG138" s="75">
        <f t="shared" si="162"/>
        <v>128</v>
      </c>
      <c r="AH138" s="130"/>
      <c r="AI138" s="131"/>
      <c r="AJ138" s="73">
        <f>IF(ISERROR(GETPIVOTDATA("VALUE",'CSS WK pvt'!$J$2,"DT_FILE",AJ$8,"COMMODITY",AJ$6,"TRIM_CAT",TRIM(B138),"TRIM_LINE",A135))=TRUE,0,GETPIVOTDATA("VALUE",'CSS WK pvt'!$J$2,"DT_FILE",AJ$8,"COMMODITY",AJ$6,"TRIM_CAT",TRIM(B138),"TRIM_LINE",A135))</f>
        <v>299</v>
      </c>
    </row>
    <row r="139" spans="1:36" s="68" customFormat="1" x14ac:dyDescent="0.25">
      <c r="A139" s="176"/>
      <c r="B139" s="69" t="s">
        <v>33</v>
      </c>
      <c r="C139" s="133">
        <v>27</v>
      </c>
      <c r="D139" s="75">
        <v>30</v>
      </c>
      <c r="E139" s="75">
        <v>35</v>
      </c>
      <c r="F139" s="75">
        <v>41</v>
      </c>
      <c r="G139" s="75">
        <v>37</v>
      </c>
      <c r="H139" s="130">
        <v>34</v>
      </c>
      <c r="I139" s="75">
        <v>22</v>
      </c>
      <c r="J139" s="130">
        <v>24</v>
      </c>
      <c r="K139" s="75">
        <v>26</v>
      </c>
      <c r="L139" s="130">
        <v>29</v>
      </c>
      <c r="M139" s="130">
        <v>33</v>
      </c>
      <c r="N139" s="131">
        <v>28</v>
      </c>
      <c r="O139" s="133">
        <v>18</v>
      </c>
      <c r="P139" s="130">
        <v>17</v>
      </c>
      <c r="Q139" s="75">
        <v>41</v>
      </c>
      <c r="R139" s="130">
        <v>45</v>
      </c>
      <c r="S139" s="75">
        <v>62</v>
      </c>
      <c r="T139" s="130">
        <v>62</v>
      </c>
      <c r="U139" s="131"/>
      <c r="V139" s="242">
        <f t="shared" si="163"/>
        <v>-0.33333333333333331</v>
      </c>
      <c r="W139" s="243">
        <f t="shared" si="158"/>
        <v>-0.43333333333333335</v>
      </c>
      <c r="X139" s="244">
        <f t="shared" si="159"/>
        <v>0.17142857142857143</v>
      </c>
      <c r="Y139" s="244">
        <f t="shared" si="159"/>
        <v>9.7560975609756101E-2</v>
      </c>
      <c r="Z139" s="244">
        <f t="shared" si="159"/>
        <v>0.67567567567567566</v>
      </c>
      <c r="AA139" s="258"/>
      <c r="AB139" s="259"/>
      <c r="AC139" s="133">
        <f t="shared" si="103"/>
        <v>-9</v>
      </c>
      <c r="AD139" s="74">
        <f t="shared" si="161"/>
        <v>-13</v>
      </c>
      <c r="AE139" s="75">
        <f t="shared" si="162"/>
        <v>6</v>
      </c>
      <c r="AF139" s="75">
        <f t="shared" si="162"/>
        <v>4</v>
      </c>
      <c r="AG139" s="75">
        <f t="shared" si="162"/>
        <v>25</v>
      </c>
      <c r="AH139" s="130"/>
      <c r="AI139" s="131"/>
      <c r="AJ139" s="73">
        <f>IF(ISERROR(GETPIVOTDATA("VALUE",'CSS WK pvt'!$J$2,"DT_FILE",AJ$8,"COMMODITY",AJ$6,"TRIM_CAT",TRIM(B139),"TRIM_LINE",A135))=TRUE,0,GETPIVOTDATA("VALUE",'CSS WK pvt'!$J$2,"DT_FILE",AJ$8,"COMMODITY",AJ$6,"TRIM_CAT",TRIM(B139),"TRIM_LINE",A135))</f>
        <v>62</v>
      </c>
    </row>
    <row r="140" spans="1:36" s="68" customFormat="1" x14ac:dyDescent="0.25">
      <c r="A140" s="176"/>
      <c r="B140" s="69" t="s">
        <v>34</v>
      </c>
      <c r="C140" s="133">
        <v>3</v>
      </c>
      <c r="D140" s="75">
        <v>3</v>
      </c>
      <c r="E140" s="75">
        <v>3</v>
      </c>
      <c r="F140" s="75">
        <v>3</v>
      </c>
      <c r="G140" s="75">
        <v>1</v>
      </c>
      <c r="H140" s="130">
        <v>1</v>
      </c>
      <c r="I140" s="75">
        <v>1</v>
      </c>
      <c r="J140" s="130">
        <v>1</v>
      </c>
      <c r="K140" s="75"/>
      <c r="L140" s="130"/>
      <c r="M140" s="130"/>
      <c r="N140" s="131"/>
      <c r="O140" s="133"/>
      <c r="P140" s="130">
        <v>1</v>
      </c>
      <c r="Q140" s="75">
        <v>1</v>
      </c>
      <c r="R140" s="130">
        <v>2</v>
      </c>
      <c r="S140" s="75">
        <v>4</v>
      </c>
      <c r="T140" s="130">
        <v>4</v>
      </c>
      <c r="U140" s="131"/>
      <c r="V140" s="242">
        <f t="shared" si="163"/>
        <v>-1</v>
      </c>
      <c r="W140" s="243">
        <f t="shared" si="158"/>
        <v>-0.66666666666666663</v>
      </c>
      <c r="X140" s="244">
        <f t="shared" si="159"/>
        <v>-0.66666666666666663</v>
      </c>
      <c r="Y140" s="244">
        <f t="shared" si="159"/>
        <v>-0.33333333333333331</v>
      </c>
      <c r="Z140" s="244">
        <f t="shared" si="159"/>
        <v>3</v>
      </c>
      <c r="AA140" s="258"/>
      <c r="AB140" s="259"/>
      <c r="AC140" s="133">
        <f t="shared" si="103"/>
        <v>-3</v>
      </c>
      <c r="AD140" s="74">
        <f t="shared" si="161"/>
        <v>-2</v>
      </c>
      <c r="AE140" s="75">
        <f t="shared" si="162"/>
        <v>-2</v>
      </c>
      <c r="AF140" s="75">
        <f t="shared" si="162"/>
        <v>-1</v>
      </c>
      <c r="AG140" s="75">
        <f t="shared" si="162"/>
        <v>3</v>
      </c>
      <c r="AH140" s="130"/>
      <c r="AI140" s="131"/>
      <c r="AJ140" s="73">
        <f>IF(ISERROR(GETPIVOTDATA("VALUE",'CSS WK pvt'!$J$2,"DT_FILE",AJ$8,"COMMODITY",AJ$6,"TRIM_CAT",TRIM(B140),"TRIM_LINE",A135))=TRUE,0,GETPIVOTDATA("VALUE",'CSS WK pvt'!$J$2,"DT_FILE",AJ$8,"COMMODITY",AJ$6,"TRIM_CAT",TRIM(B140),"TRIM_LINE",A135))</f>
        <v>4</v>
      </c>
    </row>
    <row r="141" spans="1:36" s="85" customFormat="1" ht="15.75" thickBot="1" x14ac:dyDescent="0.3">
      <c r="A141" s="177"/>
      <c r="B141" s="134" t="s">
        <v>35</v>
      </c>
      <c r="C141" s="135">
        <f>SUM(C136:C140)</f>
        <v>11052</v>
      </c>
      <c r="D141" s="136">
        <f t="shared" ref="D141:AJ141" si="164">SUM(D136:D140)</f>
        <v>11737</v>
      </c>
      <c r="E141" s="136">
        <f t="shared" si="164"/>
        <v>13356</v>
      </c>
      <c r="F141" s="136">
        <f t="shared" si="164"/>
        <v>14086</v>
      </c>
      <c r="G141" s="136">
        <f t="shared" si="164"/>
        <v>13460</v>
      </c>
      <c r="H141" s="137">
        <f t="shared" si="164"/>
        <v>13309</v>
      </c>
      <c r="I141" s="136">
        <f t="shared" si="164"/>
        <v>13707</v>
      </c>
      <c r="J141" s="137">
        <f t="shared" si="164"/>
        <v>14107</v>
      </c>
      <c r="K141" s="136">
        <f t="shared" si="164"/>
        <v>13274</v>
      </c>
      <c r="L141" s="137">
        <f t="shared" si="164"/>
        <v>12625</v>
      </c>
      <c r="M141" s="137">
        <f t="shared" si="164"/>
        <v>11738</v>
      </c>
      <c r="N141" s="138">
        <f t="shared" si="164"/>
        <v>11635</v>
      </c>
      <c r="O141" s="135">
        <f t="shared" si="164"/>
        <v>10500</v>
      </c>
      <c r="P141" s="137">
        <v>7403</v>
      </c>
      <c r="Q141" s="136">
        <v>6543</v>
      </c>
      <c r="R141" s="137">
        <v>7106</v>
      </c>
      <c r="S141" s="136">
        <v>7584</v>
      </c>
      <c r="T141" s="137">
        <v>7584</v>
      </c>
      <c r="U141" s="138"/>
      <c r="V141" s="262">
        <f t="shared" si="163"/>
        <v>-4.9945711183496201E-2</v>
      </c>
      <c r="W141" s="262">
        <f t="shared" si="158"/>
        <v>-0.36925960637300842</v>
      </c>
      <c r="X141" s="262">
        <f t="shared" si="159"/>
        <v>-0.51010781671159033</v>
      </c>
      <c r="Y141" s="262">
        <f t="shared" si="159"/>
        <v>-0.49552747408774672</v>
      </c>
      <c r="Z141" s="262">
        <f t="shared" si="159"/>
        <v>-0.43655274888558693</v>
      </c>
      <c r="AA141" s="262"/>
      <c r="AB141" s="263"/>
      <c r="AC141" s="135">
        <f t="shared" si="156"/>
        <v>-552</v>
      </c>
      <c r="AD141" s="137">
        <f t="shared" si="164"/>
        <v>-4334</v>
      </c>
      <c r="AE141" s="136">
        <f t="shared" si="164"/>
        <v>-6813</v>
      </c>
      <c r="AF141" s="136">
        <f t="shared" si="164"/>
        <v>-6980</v>
      </c>
      <c r="AG141" s="136">
        <f t="shared" ref="AG141" si="165">SUM(AG136:AG140)</f>
        <v>-5876</v>
      </c>
      <c r="AH141" s="137"/>
      <c r="AI141" s="138"/>
      <c r="AJ141" s="135">
        <f t="shared" si="164"/>
        <v>7584</v>
      </c>
    </row>
    <row r="142" spans="1:36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  <c r="AJ142" s="112"/>
    </row>
    <row r="143" spans="1:36" x14ac:dyDescent="0.25">
      <c r="A143" s="176"/>
      <c r="B143" s="43" t="s">
        <v>30</v>
      </c>
      <c r="C143" s="116">
        <v>30955905.370000001</v>
      </c>
      <c r="D143" s="117">
        <v>25608881.640000001</v>
      </c>
      <c r="E143" s="117">
        <v>24214210.129999999</v>
      </c>
      <c r="F143" s="39">
        <v>28050500.579999998</v>
      </c>
      <c r="G143" s="117">
        <v>35332062.869999997</v>
      </c>
      <c r="H143" s="117">
        <v>43437884.590000004</v>
      </c>
      <c r="I143" s="117">
        <v>36535956.539999999</v>
      </c>
      <c r="J143" s="117">
        <v>28964607.890000001</v>
      </c>
      <c r="K143" s="117">
        <v>28844285.550000001</v>
      </c>
      <c r="L143" s="117">
        <v>35487362.270000003</v>
      </c>
      <c r="M143" s="117">
        <v>40109691.350000001</v>
      </c>
      <c r="N143" s="118">
        <v>35265330.689999998</v>
      </c>
      <c r="O143" s="116">
        <v>31722304.539999999</v>
      </c>
      <c r="P143" s="117">
        <v>30721872</v>
      </c>
      <c r="Q143" s="117">
        <v>30670306</v>
      </c>
      <c r="R143" s="117">
        <v>30343883</v>
      </c>
      <c r="S143" s="117">
        <v>50130186</v>
      </c>
      <c r="T143" s="117">
        <v>50130186</v>
      </c>
      <c r="U143" s="118"/>
      <c r="V143" s="242">
        <f>IF(ISERROR((O143-C143)/C143)=TRUE,0,(O143-C143)/C143)</f>
        <v>2.4757769505999689E-2</v>
      </c>
      <c r="W143" s="243">
        <f t="shared" ref="W143:W148" si="166">IF(ISERROR((P143-D143)/D143)=TRUE,0,(P143-D143)/D143)</f>
        <v>0.19965691715384098</v>
      </c>
      <c r="X143" s="244">
        <f t="shared" ref="X143:Z148" si="167">IF(ISERROR((Q143-E143)/E143)=TRUE,0,(Q143-E143)/E143)</f>
        <v>0.26662426052053101</v>
      </c>
      <c r="Y143" s="244">
        <f t="shared" si="167"/>
        <v>8.1759055010775211E-2</v>
      </c>
      <c r="Z143" s="244">
        <f t="shared" si="167"/>
        <v>0.41882986522603805</v>
      </c>
      <c r="AA143" s="209"/>
      <c r="AB143" s="210"/>
      <c r="AC143" s="39">
        <f t="shared" ref="AC143:AD147" si="168">O143-C143</f>
        <v>766399.16999999806</v>
      </c>
      <c r="AD143" s="74">
        <f t="shared" si="168"/>
        <v>5112990.3599999994</v>
      </c>
      <c r="AE143" s="75">
        <f t="shared" ref="AE143:AG147" si="169">Q143-E143</f>
        <v>6456095.870000001</v>
      </c>
      <c r="AF143" s="75">
        <f t="shared" si="169"/>
        <v>2293382.4200000018</v>
      </c>
      <c r="AG143" s="75">
        <f t="shared" si="169"/>
        <v>14798123.130000003</v>
      </c>
      <c r="AH143" s="120"/>
      <c r="AI143" s="121"/>
      <c r="AJ143" s="73">
        <f>IF(ISERROR(GETPIVOTDATA("VALUE",'CSS WK pvt'!$J$2,"DT_FILE",AJ$8,"COMMODITY",AJ$6,"TRIM_CAT",TRIM(B143),"TRIM_LINE",A142))=TRUE,0,GETPIVOTDATA("VALUE",'CSS WK pvt'!$J$2,"DT_FILE",AJ$8,"COMMODITY",AJ$6,"TRIM_CAT",TRIM(B143),"TRIM_LINE",A142))</f>
        <v>50130186</v>
      </c>
    </row>
    <row r="144" spans="1:36" x14ac:dyDescent="0.25">
      <c r="A144" s="176"/>
      <c r="B144" s="43" t="s">
        <v>31</v>
      </c>
      <c r="C144" s="116">
        <v>2576328.0299999998</v>
      </c>
      <c r="D144" s="117">
        <v>2146607.7000000002</v>
      </c>
      <c r="E144" s="117">
        <v>1973846.67</v>
      </c>
      <c r="F144" s="39">
        <v>2095655.5</v>
      </c>
      <c r="G144" s="117">
        <v>2344416.08</v>
      </c>
      <c r="H144" s="117">
        <v>3020792.25</v>
      </c>
      <c r="I144" s="117">
        <v>2653929.88</v>
      </c>
      <c r="J144" s="117">
        <v>2248410.94</v>
      </c>
      <c r="K144" s="117">
        <v>2269251.4300000002</v>
      </c>
      <c r="L144" s="117">
        <v>2737026.97</v>
      </c>
      <c r="M144" s="117">
        <v>3088910.87</v>
      </c>
      <c r="N144" s="118">
        <v>2479572.21</v>
      </c>
      <c r="O144" s="116">
        <v>2232924.37</v>
      </c>
      <c r="P144" s="117">
        <v>2227272</v>
      </c>
      <c r="Q144" s="117">
        <v>2105180</v>
      </c>
      <c r="R144" s="117">
        <v>1948791</v>
      </c>
      <c r="S144" s="117">
        <v>3017630</v>
      </c>
      <c r="T144" s="117">
        <v>3017630</v>
      </c>
      <c r="U144" s="118"/>
      <c r="V144" s="242">
        <f t="shared" ref="V144:V148" si="170">IF(ISERROR((O144-C144)/C144)=TRUE,0,(O144-C144)/C144)</f>
        <v>-0.13329190072119804</v>
      </c>
      <c r="W144" s="243">
        <f t="shared" si="166"/>
        <v>3.7577569483236178E-2</v>
      </c>
      <c r="X144" s="244">
        <f t="shared" si="167"/>
        <v>6.6536743707655915E-2</v>
      </c>
      <c r="Y144" s="244">
        <f t="shared" si="167"/>
        <v>-7.008045931213408E-2</v>
      </c>
      <c r="Z144" s="244">
        <f t="shared" si="167"/>
        <v>0.28715633105536448</v>
      </c>
      <c r="AA144" s="209"/>
      <c r="AB144" s="210"/>
      <c r="AC144" s="39">
        <f t="shared" si="168"/>
        <v>-343403.65999999968</v>
      </c>
      <c r="AD144" s="74">
        <f t="shared" si="168"/>
        <v>80664.299999999814</v>
      </c>
      <c r="AE144" s="75">
        <f t="shared" si="169"/>
        <v>131333.33000000007</v>
      </c>
      <c r="AF144" s="75">
        <f t="shared" si="169"/>
        <v>-146864.5</v>
      </c>
      <c r="AG144" s="75">
        <f t="shared" si="169"/>
        <v>673213.91999999993</v>
      </c>
      <c r="AH144" s="120"/>
      <c r="AI144" s="121"/>
      <c r="AJ144" s="73">
        <f>IF(ISERROR(GETPIVOTDATA("VALUE",'CSS WK pvt'!$J$2,"DT_FILE",AJ$8,"COMMODITY",AJ$6,"TRIM_CAT",TRIM(B144),"TRIM_LINE",A142))=TRUE,0,GETPIVOTDATA("VALUE",'CSS WK pvt'!$J$2,"DT_FILE",AJ$8,"COMMODITY",AJ$6,"TRIM_CAT",TRIM(B144),"TRIM_LINE",A142))</f>
        <v>3017630</v>
      </c>
    </row>
    <row r="145" spans="1:36" x14ac:dyDescent="0.25">
      <c r="A145" s="176"/>
      <c r="B145" s="43" t="s">
        <v>32</v>
      </c>
      <c r="C145" s="116">
        <v>7431596.1399999997</v>
      </c>
      <c r="D145" s="117">
        <v>6556674.79</v>
      </c>
      <c r="E145" s="117">
        <v>5872706.4800000004</v>
      </c>
      <c r="F145" s="39">
        <v>6449980.5700000003</v>
      </c>
      <c r="G145" s="117">
        <v>7156248.5700000003</v>
      </c>
      <c r="H145" s="117">
        <v>7897689.1100000003</v>
      </c>
      <c r="I145" s="117">
        <v>7528842.9100000001</v>
      </c>
      <c r="J145" s="117">
        <v>6451058.9500000002</v>
      </c>
      <c r="K145" s="117">
        <v>6342638.6500000004</v>
      </c>
      <c r="L145" s="117">
        <v>7671335.7800000003</v>
      </c>
      <c r="M145" s="117">
        <v>8364727.5499999998</v>
      </c>
      <c r="N145" s="118">
        <v>7831699.0800000001</v>
      </c>
      <c r="O145" s="116">
        <v>7211183.5999999996</v>
      </c>
      <c r="P145" s="117">
        <v>6907526</v>
      </c>
      <c r="Q145" s="117">
        <v>5864376</v>
      </c>
      <c r="R145" s="117">
        <v>5949302</v>
      </c>
      <c r="S145" s="117">
        <v>7991086</v>
      </c>
      <c r="T145" s="117">
        <v>7991086</v>
      </c>
      <c r="U145" s="118"/>
      <c r="V145" s="242">
        <f t="shared" si="170"/>
        <v>-2.965884257537171E-2</v>
      </c>
      <c r="W145" s="243">
        <f t="shared" si="166"/>
        <v>5.3510540210886373E-2</v>
      </c>
      <c r="X145" s="244">
        <f t="shared" si="167"/>
        <v>-1.4185078086859275E-3</v>
      </c>
      <c r="Y145" s="244">
        <f t="shared" si="167"/>
        <v>-7.7624818333367512E-2</v>
      </c>
      <c r="Z145" s="244">
        <f t="shared" si="167"/>
        <v>0.11665852881351209</v>
      </c>
      <c r="AA145" s="209"/>
      <c r="AB145" s="210"/>
      <c r="AC145" s="39">
        <f t="shared" si="168"/>
        <v>-220412.54000000004</v>
      </c>
      <c r="AD145" s="74">
        <f t="shared" si="168"/>
        <v>350851.20999999996</v>
      </c>
      <c r="AE145" s="75">
        <f t="shared" si="169"/>
        <v>-8330.480000000447</v>
      </c>
      <c r="AF145" s="75">
        <f t="shared" si="169"/>
        <v>-500678.5700000003</v>
      </c>
      <c r="AG145" s="75">
        <f t="shared" si="169"/>
        <v>834837.4299999997</v>
      </c>
      <c r="AH145" s="120"/>
      <c r="AI145" s="121"/>
      <c r="AJ145" s="73">
        <f>IF(ISERROR(GETPIVOTDATA("VALUE",'CSS WK pvt'!$J$2,"DT_FILE",AJ$8,"COMMODITY",AJ$6,"TRIM_CAT",TRIM(B145),"TRIM_LINE",A142))=TRUE,0,GETPIVOTDATA("VALUE",'CSS WK pvt'!$J$2,"DT_FILE",AJ$8,"COMMODITY",AJ$6,"TRIM_CAT",TRIM(B145),"TRIM_LINE",A142))</f>
        <v>7991086</v>
      </c>
    </row>
    <row r="146" spans="1:36" x14ac:dyDescent="0.25">
      <c r="A146" s="176"/>
      <c r="B146" s="43" t="s">
        <v>33</v>
      </c>
      <c r="C146" s="116">
        <v>12767529.970000001</v>
      </c>
      <c r="D146" s="117">
        <v>11641174.460000001</v>
      </c>
      <c r="E146" s="117">
        <v>10810663.779999999</v>
      </c>
      <c r="F146" s="39">
        <v>11347866.26</v>
      </c>
      <c r="G146" s="117">
        <v>12030757.539999999</v>
      </c>
      <c r="H146" s="117">
        <v>12527809.9</v>
      </c>
      <c r="I146" s="117">
        <v>12330253.73</v>
      </c>
      <c r="J146" s="117">
        <v>11208640.119999999</v>
      </c>
      <c r="K146" s="117">
        <v>10567197.029999999</v>
      </c>
      <c r="L146" s="117">
        <v>12431401.4</v>
      </c>
      <c r="M146" s="117">
        <v>13672163.85</v>
      </c>
      <c r="N146" s="118">
        <v>12927090.75</v>
      </c>
      <c r="O146" s="116">
        <v>11710033.289999999</v>
      </c>
      <c r="P146" s="117">
        <v>12099491</v>
      </c>
      <c r="Q146" s="117">
        <v>10666033</v>
      </c>
      <c r="R146" s="117">
        <v>11148120</v>
      </c>
      <c r="S146" s="117">
        <v>12768487</v>
      </c>
      <c r="T146" s="117">
        <v>12768487</v>
      </c>
      <c r="U146" s="118"/>
      <c r="V146" s="242">
        <f t="shared" si="170"/>
        <v>-8.2827037217442417E-2</v>
      </c>
      <c r="W146" s="243">
        <f t="shared" si="166"/>
        <v>3.9370300786644087E-2</v>
      </c>
      <c r="X146" s="244">
        <f t="shared" si="167"/>
        <v>-1.337852910267822E-2</v>
      </c>
      <c r="Y146" s="244">
        <f t="shared" si="167"/>
        <v>-1.7602098528785425E-2</v>
      </c>
      <c r="Z146" s="244">
        <f t="shared" si="167"/>
        <v>6.1320283244607802E-2</v>
      </c>
      <c r="AA146" s="209"/>
      <c r="AB146" s="210"/>
      <c r="AC146" s="39">
        <f t="shared" si="168"/>
        <v>-1057496.6800000016</v>
      </c>
      <c r="AD146" s="74">
        <f t="shared" si="168"/>
        <v>458316.53999999911</v>
      </c>
      <c r="AE146" s="75">
        <f t="shared" si="169"/>
        <v>-144630.77999999933</v>
      </c>
      <c r="AF146" s="75">
        <f t="shared" si="169"/>
        <v>-199746.25999999978</v>
      </c>
      <c r="AG146" s="75">
        <f t="shared" si="169"/>
        <v>737729.46000000089</v>
      </c>
      <c r="AH146" s="120"/>
      <c r="AI146" s="121"/>
      <c r="AJ146" s="73">
        <f>IF(ISERROR(GETPIVOTDATA("VALUE",'CSS WK pvt'!$J$2,"DT_FILE",AJ$8,"COMMODITY",AJ$6,"TRIM_CAT",TRIM(B146),"TRIM_LINE",A142))=TRUE,0,GETPIVOTDATA("VALUE",'CSS WK pvt'!$J$2,"DT_FILE",AJ$8,"COMMODITY",AJ$6,"TRIM_CAT",TRIM(B146),"TRIM_LINE",A142))</f>
        <v>12768487</v>
      </c>
    </row>
    <row r="147" spans="1:36" x14ac:dyDescent="0.25">
      <c r="A147" s="176"/>
      <c r="B147" s="43" t="s">
        <v>34</v>
      </c>
      <c r="C147" s="116">
        <v>15252895.32</v>
      </c>
      <c r="D147" s="117">
        <v>14598452.75</v>
      </c>
      <c r="E147" s="117">
        <v>12564331.07</v>
      </c>
      <c r="F147" s="39">
        <v>14148290.74</v>
      </c>
      <c r="G147" s="117">
        <v>13826718.949999999</v>
      </c>
      <c r="H147" s="117">
        <v>14646131.130000001</v>
      </c>
      <c r="I147" s="117">
        <v>15663748.83</v>
      </c>
      <c r="J147" s="117">
        <v>14326614</v>
      </c>
      <c r="K147" s="117">
        <v>13951052.810000001</v>
      </c>
      <c r="L147" s="117">
        <v>14233765.199999999</v>
      </c>
      <c r="M147" s="117">
        <v>14617621.4</v>
      </c>
      <c r="N147" s="118">
        <v>15238560.1</v>
      </c>
      <c r="O147" s="116">
        <v>12527458.449999999</v>
      </c>
      <c r="P147" s="117">
        <v>15138288</v>
      </c>
      <c r="Q147" s="117">
        <v>13497589</v>
      </c>
      <c r="R147" s="117">
        <v>15202310</v>
      </c>
      <c r="S147" s="117">
        <v>16337324</v>
      </c>
      <c r="T147" s="117">
        <v>16337324</v>
      </c>
      <c r="U147" s="118"/>
      <c r="V147" s="242">
        <f t="shared" si="170"/>
        <v>-0.1786832475291649</v>
      </c>
      <c r="W147" s="243">
        <f t="shared" si="166"/>
        <v>3.6978936004022758E-2</v>
      </c>
      <c r="X147" s="244">
        <f t="shared" si="167"/>
        <v>7.4278361880191976E-2</v>
      </c>
      <c r="Y147" s="244">
        <f t="shared" si="167"/>
        <v>7.449799268119929E-2</v>
      </c>
      <c r="Z147" s="244">
        <f t="shared" si="167"/>
        <v>0.18157634208656573</v>
      </c>
      <c r="AA147" s="209"/>
      <c r="AB147" s="210"/>
      <c r="AC147" s="39">
        <f t="shared" si="168"/>
        <v>-2725436.870000001</v>
      </c>
      <c r="AD147" s="74">
        <f t="shared" si="168"/>
        <v>539835.25</v>
      </c>
      <c r="AE147" s="75">
        <f t="shared" si="169"/>
        <v>933257.9299999997</v>
      </c>
      <c r="AF147" s="75">
        <f t="shared" si="169"/>
        <v>1054019.2599999998</v>
      </c>
      <c r="AG147" s="75">
        <f t="shared" si="169"/>
        <v>2510605.0500000007</v>
      </c>
      <c r="AH147" s="120"/>
      <c r="AI147" s="121"/>
      <c r="AJ147" s="73">
        <f>IF(ISERROR(GETPIVOTDATA("VALUE",'CSS WK pvt'!$J$2,"DT_FILE",AJ$8,"COMMODITY",AJ$6,"TRIM_CAT",TRIM(B147),"TRIM_LINE",A142))=TRUE,0,GETPIVOTDATA("VALUE",'CSS WK pvt'!$J$2,"DT_FILE",AJ$8,"COMMODITY",AJ$6,"TRIM_CAT",TRIM(B147),"TRIM_LINE",A142))</f>
        <v>16337324</v>
      </c>
    </row>
    <row r="148" spans="1:36" x14ac:dyDescent="0.25">
      <c r="A148" s="176"/>
      <c r="B148" s="43" t="s">
        <v>35</v>
      </c>
      <c r="C148" s="139">
        <f>SUM(C143:C147)</f>
        <v>68984254.829999998</v>
      </c>
      <c r="D148" s="156">
        <f>SUM(D143:D147)</f>
        <v>60551791.340000004</v>
      </c>
      <c r="E148" s="156">
        <f t="shared" ref="E148:O148" si="171">SUM(E143:E147)</f>
        <v>55435758.129999995</v>
      </c>
      <c r="F148" s="157">
        <f t="shared" si="171"/>
        <v>62092293.649999999</v>
      </c>
      <c r="G148" s="156">
        <f t="shared" si="171"/>
        <v>70690204.00999999</v>
      </c>
      <c r="H148" s="156">
        <f t="shared" si="171"/>
        <v>81530306.980000004</v>
      </c>
      <c r="I148" s="156">
        <f t="shared" si="171"/>
        <v>74712731.890000001</v>
      </c>
      <c r="J148" s="156">
        <f t="shared" si="171"/>
        <v>63199331.899999999</v>
      </c>
      <c r="K148" s="156">
        <f t="shared" si="171"/>
        <v>61974425.470000006</v>
      </c>
      <c r="L148" s="156">
        <f t="shared" si="171"/>
        <v>72560891.620000005</v>
      </c>
      <c r="M148" s="156">
        <f t="shared" si="171"/>
        <v>79853115.019999996</v>
      </c>
      <c r="N148" s="158">
        <f t="shared" si="171"/>
        <v>73742252.829999998</v>
      </c>
      <c r="O148" s="155">
        <f t="shared" si="171"/>
        <v>65403904.25</v>
      </c>
      <c r="P148" s="156">
        <v>67094449</v>
      </c>
      <c r="Q148" s="156">
        <v>62803484</v>
      </c>
      <c r="R148" s="156">
        <v>64592406</v>
      </c>
      <c r="S148" s="156">
        <v>90244713</v>
      </c>
      <c r="T148" s="156">
        <v>90244713</v>
      </c>
      <c r="U148" s="158"/>
      <c r="V148" s="246">
        <f t="shared" si="170"/>
        <v>-5.1900982170832534E-2</v>
      </c>
      <c r="W148" s="247">
        <f t="shared" si="166"/>
        <v>0.10805060453559154</v>
      </c>
      <c r="X148" s="248">
        <f t="shared" si="167"/>
        <v>0.13290565726046841</v>
      </c>
      <c r="Y148" s="248">
        <f t="shared" si="167"/>
        <v>4.026445478230456E-2</v>
      </c>
      <c r="Z148" s="248">
        <f t="shared" si="167"/>
        <v>0.27662261361183488</v>
      </c>
      <c r="AA148" s="256"/>
      <c r="AB148" s="257"/>
      <c r="AC148" s="157">
        <f t="shared" ref="AC148:AF148" si="172">SUM(AC143:AC147)</f>
        <v>-3580350.5800000043</v>
      </c>
      <c r="AD148" s="159">
        <f t="shared" si="172"/>
        <v>6542657.6599999983</v>
      </c>
      <c r="AE148" s="160">
        <f t="shared" si="172"/>
        <v>7367725.870000001</v>
      </c>
      <c r="AF148" s="160">
        <f t="shared" si="172"/>
        <v>2500112.3500000015</v>
      </c>
      <c r="AG148" s="160">
        <f t="shared" ref="AG148" si="173">SUM(AG143:AG147)</f>
        <v>19554508.990000006</v>
      </c>
      <c r="AH148" s="160"/>
      <c r="AI148" s="161"/>
      <c r="AJ148" s="50">
        <f t="shared" ref="AJ148" si="174">SUM(AJ143:AJ147)</f>
        <v>90244713</v>
      </c>
    </row>
    <row r="149" spans="1:36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  <c r="AJ149" s="105"/>
    </row>
    <row r="150" spans="1:36" x14ac:dyDescent="0.25">
      <c r="A150" s="176"/>
      <c r="B150" s="69" t="s">
        <v>30</v>
      </c>
      <c r="C150" s="266"/>
      <c r="D150" s="205">
        <f t="shared" ref="D150:T150" si="175">(C66+C143+D94-D66-D143)/(C66+C143+D94-D143)</f>
        <v>0.63071213668185033</v>
      </c>
      <c r="E150" s="205">
        <f t="shared" si="175"/>
        <v>0.64474999903104047</v>
      </c>
      <c r="F150" s="206">
        <f t="shared" si="175"/>
        <v>0.62168607514711471</v>
      </c>
      <c r="G150" s="205">
        <f t="shared" si="175"/>
        <v>0.68430307587706041</v>
      </c>
      <c r="H150" s="205">
        <f t="shared" si="175"/>
        <v>0.68565574585131706</v>
      </c>
      <c r="I150" s="205">
        <f t="shared" si="175"/>
        <v>0.67483534647843213</v>
      </c>
      <c r="J150" s="205">
        <f t="shared" si="175"/>
        <v>0.66264601370566101</v>
      </c>
      <c r="K150" s="205">
        <f t="shared" si="175"/>
        <v>0.56082005726140349</v>
      </c>
      <c r="L150" s="205">
        <f t="shared" si="175"/>
        <v>0.60391934812296322</v>
      </c>
      <c r="M150" s="205">
        <f t="shared" si="175"/>
        <v>0.63788383346421307</v>
      </c>
      <c r="N150" s="207">
        <f t="shared" si="175"/>
        <v>0.57413688871529855</v>
      </c>
      <c r="O150" s="204">
        <f t="shared" si="175"/>
        <v>0.57111222034804077</v>
      </c>
      <c r="P150" s="205">
        <f t="shared" si="175"/>
        <v>0.52140194089274816</v>
      </c>
      <c r="Q150" s="205">
        <f t="shared" si="175"/>
        <v>0.50949200131382877</v>
      </c>
      <c r="R150" s="205">
        <f t="shared" si="175"/>
        <v>0.50128697522559362</v>
      </c>
      <c r="S150" s="205">
        <f t="shared" si="175"/>
        <v>0.54832397078851447</v>
      </c>
      <c r="T150" s="205">
        <f t="shared" si="175"/>
        <v>0</v>
      </c>
      <c r="U150" s="207"/>
      <c r="V150" s="250"/>
      <c r="W150" s="243">
        <f t="shared" ref="W150:W155" si="176">IF(ISERROR((P150-D150)/D150)=TRUE,0,(P150-D150)/D150)</f>
        <v>-0.17331233923003045</v>
      </c>
      <c r="X150" s="244">
        <f t="shared" ref="X150:Z155" si="177">IF(ISERROR((Q150-E150)/E150)=TRUE,0,(Q150-E150)/E150)</f>
        <v>-0.20978363384332463</v>
      </c>
      <c r="Y150" s="244">
        <f t="shared" si="177"/>
        <v>-0.19366542815524709</v>
      </c>
      <c r="Z150" s="244">
        <f t="shared" si="177"/>
        <v>-0.19871181335004767</v>
      </c>
      <c r="AA150" s="209"/>
      <c r="AB150" s="210"/>
      <c r="AC150" s="264"/>
      <c r="AD150" s="208">
        <f t="shared" ref="AD150:AG155" si="178">P150-D150</f>
        <v>-0.10931019578910217</v>
      </c>
      <c r="AE150" s="208">
        <f t="shared" si="178"/>
        <v>-0.1352579977172117</v>
      </c>
      <c r="AF150" s="208">
        <f t="shared" si="178"/>
        <v>-0.12039909992152109</v>
      </c>
      <c r="AG150" s="208">
        <f t="shared" si="178"/>
        <v>-0.13597910508854594</v>
      </c>
      <c r="AH150" s="209"/>
      <c r="AI150" s="210"/>
      <c r="AJ150" s="211"/>
    </row>
    <row r="151" spans="1:36" x14ac:dyDescent="0.25">
      <c r="A151" s="176"/>
      <c r="B151" s="69" t="s">
        <v>31</v>
      </c>
      <c r="C151" s="266"/>
      <c r="D151" s="205">
        <f t="shared" ref="D151:T151" si="179">(C67+C144+D95-D67-D144)/(C67+C144+D95-D144)</f>
        <v>0.21053707748547873</v>
      </c>
      <c r="E151" s="205">
        <f t="shared" si="179"/>
        <v>0.24463109909835259</v>
      </c>
      <c r="F151" s="206">
        <f t="shared" si="179"/>
        <v>0.20989307910882862</v>
      </c>
      <c r="G151" s="205">
        <f t="shared" si="179"/>
        <v>0.24196726867937149</v>
      </c>
      <c r="H151" s="205">
        <f t="shared" si="179"/>
        <v>0.22500029916099443</v>
      </c>
      <c r="I151" s="205">
        <f t="shared" si="179"/>
        <v>0.21884967796053623</v>
      </c>
      <c r="J151" s="205">
        <f t="shared" si="179"/>
        <v>0.22288899940628193</v>
      </c>
      <c r="K151" s="205">
        <f t="shared" si="179"/>
        <v>0.16876347534626696</v>
      </c>
      <c r="L151" s="205">
        <f t="shared" si="179"/>
        <v>0.19237785271591412</v>
      </c>
      <c r="M151" s="205">
        <f t="shared" si="179"/>
        <v>0.18939038173219025</v>
      </c>
      <c r="N151" s="207">
        <f t="shared" si="179"/>
        <v>0.20940838327879016</v>
      </c>
      <c r="O151" s="204">
        <f t="shared" si="179"/>
        <v>0.1781233921976661</v>
      </c>
      <c r="P151" s="205">
        <f t="shared" si="179"/>
        <v>0.15921329793130734</v>
      </c>
      <c r="Q151" s="205">
        <f t="shared" si="179"/>
        <v>0.16933317323634259</v>
      </c>
      <c r="R151" s="205">
        <f t="shared" si="179"/>
        <v>0.16625081963252233</v>
      </c>
      <c r="S151" s="205">
        <f t="shared" si="179"/>
        <v>0.14334589897877525</v>
      </c>
      <c r="T151" s="205">
        <f t="shared" si="179"/>
        <v>0</v>
      </c>
      <c r="U151" s="207"/>
      <c r="V151" s="250"/>
      <c r="W151" s="243">
        <f t="shared" si="176"/>
        <v>-0.24377549155307962</v>
      </c>
      <c r="X151" s="244">
        <f t="shared" si="177"/>
        <v>-0.30780193581085491</v>
      </c>
      <c r="Y151" s="244">
        <f t="shared" si="177"/>
        <v>-0.20792614821605421</v>
      </c>
      <c r="Z151" s="244">
        <f t="shared" si="177"/>
        <v>-0.40758144784978528</v>
      </c>
      <c r="AA151" s="209"/>
      <c r="AB151" s="210"/>
      <c r="AC151" s="264"/>
      <c r="AD151" s="208">
        <f t="shared" si="178"/>
        <v>-5.1323779554171389E-2</v>
      </c>
      <c r="AE151" s="208">
        <f t="shared" si="178"/>
        <v>-7.5297925862010007E-2</v>
      </c>
      <c r="AF151" s="208">
        <f t="shared" si="178"/>
        <v>-4.3642259476306289E-2</v>
      </c>
      <c r="AG151" s="208">
        <f t="shared" si="178"/>
        <v>-9.8621369700596234E-2</v>
      </c>
      <c r="AH151" s="209"/>
      <c r="AI151" s="210"/>
      <c r="AJ151" s="211"/>
    </row>
    <row r="152" spans="1:36" x14ac:dyDescent="0.25">
      <c r="A152" s="176"/>
      <c r="B152" s="69" t="s">
        <v>32</v>
      </c>
      <c r="C152" s="266"/>
      <c r="D152" s="205">
        <f t="shared" ref="D152:D155" si="180">(C68+C145+D96-D68-D145)/(C68+C145+D96-D145)</f>
        <v>0.75558968123355985</v>
      </c>
      <c r="E152" s="205">
        <f t="shared" ref="E152:O152" si="181">(D68+D145+E96-E68-E145)/(D68+D145+E96-E145)</f>
        <v>0.76254733196928748</v>
      </c>
      <c r="F152" s="206">
        <f t="shared" si="181"/>
        <v>0.76975457375215306</v>
      </c>
      <c r="G152" s="205">
        <f t="shared" si="181"/>
        <v>0.76986272639208564</v>
      </c>
      <c r="H152" s="205">
        <f t="shared" si="181"/>
        <v>0.79089875322801062</v>
      </c>
      <c r="I152" s="205">
        <f t="shared" si="181"/>
        <v>0.76078639681387883</v>
      </c>
      <c r="J152" s="205">
        <f t="shared" si="181"/>
        <v>0.78044110347779616</v>
      </c>
      <c r="K152" s="205">
        <f t="shared" si="181"/>
        <v>0.71432808145716009</v>
      </c>
      <c r="L152" s="205">
        <f t="shared" si="181"/>
        <v>0.74266636893371352</v>
      </c>
      <c r="M152" s="205">
        <f t="shared" si="181"/>
        <v>0.77283910974153713</v>
      </c>
      <c r="N152" s="207">
        <f t="shared" si="181"/>
        <v>0.74585566593578045</v>
      </c>
      <c r="O152" s="204">
        <f t="shared" si="181"/>
        <v>0.7010267683395881</v>
      </c>
      <c r="P152" s="205">
        <f t="shared" ref="P152:T152" si="182">(O68+O145+P96-P68-P145)/(O68+O145+P96-P145)</f>
        <v>0.5866528082693554</v>
      </c>
      <c r="Q152" s="205">
        <f t="shared" si="182"/>
        <v>0.62257426908214064</v>
      </c>
      <c r="R152" s="205">
        <f t="shared" si="182"/>
        <v>0.60596629335003371</v>
      </c>
      <c r="S152" s="205">
        <f t="shared" si="182"/>
        <v>0.63119058659615912</v>
      </c>
      <c r="T152" s="205">
        <f t="shared" si="182"/>
        <v>0</v>
      </c>
      <c r="U152" s="207"/>
      <c r="V152" s="250"/>
      <c r="W152" s="243">
        <f t="shared" si="176"/>
        <v>-0.22358282168226765</v>
      </c>
      <c r="X152" s="244">
        <f t="shared" si="177"/>
        <v>-0.18355983559166714</v>
      </c>
      <c r="Y152" s="244">
        <f t="shared" si="177"/>
        <v>-0.21277987294539438</v>
      </c>
      <c r="Z152" s="244">
        <f t="shared" si="177"/>
        <v>-0.1801258004083468</v>
      </c>
      <c r="AA152" s="209"/>
      <c r="AB152" s="210"/>
      <c r="AC152" s="264"/>
      <c r="AD152" s="208">
        <f t="shared" si="178"/>
        <v>-0.16893687296420445</v>
      </c>
      <c r="AE152" s="208">
        <f t="shared" si="178"/>
        <v>-0.13997306288714684</v>
      </c>
      <c r="AF152" s="208">
        <f t="shared" si="178"/>
        <v>-0.16378828040211935</v>
      </c>
      <c r="AG152" s="208">
        <f t="shared" si="178"/>
        <v>-0.13867213979592652</v>
      </c>
      <c r="AH152" s="209"/>
      <c r="AI152" s="210"/>
      <c r="AJ152" s="211"/>
    </row>
    <row r="153" spans="1:36" x14ac:dyDescent="0.25">
      <c r="A153" s="176"/>
      <c r="B153" s="69" t="s">
        <v>33</v>
      </c>
      <c r="C153" s="266"/>
      <c r="D153" s="205">
        <f t="shared" si="180"/>
        <v>0.85561288910572264</v>
      </c>
      <c r="E153" s="205">
        <f t="shared" ref="E153:O153" si="183">(D69+D146+E97-E69-E146)/(D69+D146+E97-E146)</f>
        <v>0.88230090471086009</v>
      </c>
      <c r="F153" s="206">
        <f t="shared" si="183"/>
        <v>0.88626660139822167</v>
      </c>
      <c r="G153" s="205">
        <f t="shared" si="183"/>
        <v>0.88664325043912018</v>
      </c>
      <c r="H153" s="205">
        <f t="shared" si="183"/>
        <v>0.88962536977943185</v>
      </c>
      <c r="I153" s="205">
        <f t="shared" si="183"/>
        <v>0.8682156741750513</v>
      </c>
      <c r="J153" s="205">
        <f t="shared" si="183"/>
        <v>0.88736079001303003</v>
      </c>
      <c r="K153" s="205">
        <f t="shared" si="183"/>
        <v>0.82699573833629414</v>
      </c>
      <c r="L153" s="205">
        <f t="shared" si="183"/>
        <v>0.84684031727463382</v>
      </c>
      <c r="M153" s="205">
        <f t="shared" si="183"/>
        <v>0.88113435562855558</v>
      </c>
      <c r="N153" s="207">
        <f t="shared" si="183"/>
        <v>0.86429434754866563</v>
      </c>
      <c r="O153" s="204">
        <f t="shared" si="183"/>
        <v>0.8288635470281982</v>
      </c>
      <c r="P153" s="205">
        <f t="shared" ref="P153:T153" si="184">(O69+O146+P97-P69-P146)/(O69+O146+P97-P146)</f>
        <v>0.70004308013429506</v>
      </c>
      <c r="Q153" s="205">
        <f t="shared" si="184"/>
        <v>0.77153407836276244</v>
      </c>
      <c r="R153" s="205">
        <f t="shared" si="184"/>
        <v>0.76116729672295314</v>
      </c>
      <c r="S153" s="205">
        <f t="shared" si="184"/>
        <v>0.77767050670434146</v>
      </c>
      <c r="T153" s="205">
        <f t="shared" si="184"/>
        <v>0</v>
      </c>
      <c r="U153" s="207"/>
      <c r="V153" s="250"/>
      <c r="W153" s="243">
        <f t="shared" si="176"/>
        <v>-0.18182265712947296</v>
      </c>
      <c r="X153" s="244">
        <f t="shared" si="177"/>
        <v>-0.12554314039199266</v>
      </c>
      <c r="Y153" s="244">
        <f t="shared" si="177"/>
        <v>-0.14115312985720682</v>
      </c>
      <c r="Z153" s="244">
        <f t="shared" si="177"/>
        <v>-0.12290483650646269</v>
      </c>
      <c r="AA153" s="209"/>
      <c r="AB153" s="210"/>
      <c r="AC153" s="264"/>
      <c r="AD153" s="208">
        <f t="shared" si="178"/>
        <v>-0.15556980897142758</v>
      </c>
      <c r="AE153" s="208">
        <f t="shared" si="178"/>
        <v>-0.11076682634809765</v>
      </c>
      <c r="AF153" s="208">
        <f t="shared" si="178"/>
        <v>-0.12509930467526853</v>
      </c>
      <c r="AG153" s="208">
        <f t="shared" si="178"/>
        <v>-0.10897274373477872</v>
      </c>
      <c r="AH153" s="209"/>
      <c r="AI153" s="210"/>
      <c r="AJ153" s="211"/>
    </row>
    <row r="154" spans="1:36" x14ac:dyDescent="0.25">
      <c r="A154" s="176"/>
      <c r="B154" s="69" t="s">
        <v>34</v>
      </c>
      <c r="C154" s="266"/>
      <c r="D154" s="205">
        <f t="shared" si="180"/>
        <v>0.89530639577071314</v>
      </c>
      <c r="E154" s="205">
        <f t="shared" ref="E154:O154" si="185">(D70+D147+E98-E70-E147)/(D70+D147+E98-E147)</f>
        <v>0.92259370248201811</v>
      </c>
      <c r="F154" s="206">
        <f t="shared" si="185"/>
        <v>0.91653428359372169</v>
      </c>
      <c r="G154" s="205">
        <f t="shared" si="185"/>
        <v>0.90841641471737944</v>
      </c>
      <c r="H154" s="205">
        <f t="shared" si="185"/>
        <v>0.9402587935793274</v>
      </c>
      <c r="I154" s="205">
        <f t="shared" si="185"/>
        <v>0.88164537318843317</v>
      </c>
      <c r="J154" s="205">
        <f t="shared" si="185"/>
        <v>0.9500999713149445</v>
      </c>
      <c r="K154" s="205">
        <f t="shared" si="185"/>
        <v>0.90325752320250852</v>
      </c>
      <c r="L154" s="205">
        <f t="shared" si="185"/>
        <v>0.88106372045346515</v>
      </c>
      <c r="M154" s="205">
        <f t="shared" si="185"/>
        <v>0.89304673537354051</v>
      </c>
      <c r="N154" s="207">
        <f t="shared" si="185"/>
        <v>0.91425090643507423</v>
      </c>
      <c r="O154" s="204">
        <f t="shared" si="185"/>
        <v>0.86873872351054937</v>
      </c>
      <c r="P154" s="205">
        <f t="shared" ref="P154:T154" si="186">(O70+O147+P98-P70-P147)/(O70+O147+P98-P147)</f>
        <v>0.85539964811580327</v>
      </c>
      <c r="Q154" s="205">
        <f t="shared" si="186"/>
        <v>0.88247704696734319</v>
      </c>
      <c r="R154" s="205">
        <f t="shared" si="186"/>
        <v>0.88791196247446924</v>
      </c>
      <c r="S154" s="205">
        <f t="shared" si="186"/>
        <v>0.8430742309769097</v>
      </c>
      <c r="T154" s="205">
        <f t="shared" si="186"/>
        <v>0</v>
      </c>
      <c r="U154" s="207"/>
      <c r="V154" s="250"/>
      <c r="W154" s="243">
        <f t="shared" si="176"/>
        <v>-4.4573285573992413E-2</v>
      </c>
      <c r="X154" s="244">
        <f t="shared" si="177"/>
        <v>-4.3482472736103263E-2</v>
      </c>
      <c r="Y154" s="244">
        <f t="shared" si="177"/>
        <v>-3.1228860318268308E-2</v>
      </c>
      <c r="Z154" s="244">
        <f t="shared" si="177"/>
        <v>-7.1929769962158344E-2</v>
      </c>
      <c r="AA154" s="209"/>
      <c r="AB154" s="210"/>
      <c r="AC154" s="264"/>
      <c r="AD154" s="208">
        <f t="shared" si="178"/>
        <v>-3.9906747654909869E-2</v>
      </c>
      <c r="AE154" s="208">
        <f t="shared" si="178"/>
        <v>-4.0116655514674915E-2</v>
      </c>
      <c r="AF154" s="208">
        <f t="shared" si="178"/>
        <v>-2.8622321119252447E-2</v>
      </c>
      <c r="AG154" s="208">
        <f t="shared" si="178"/>
        <v>-6.5342183740469739E-2</v>
      </c>
      <c r="AH154" s="209"/>
      <c r="AI154" s="210"/>
      <c r="AJ154" s="211"/>
    </row>
    <row r="155" spans="1:36" ht="15.75" thickBot="1" x14ac:dyDescent="0.3">
      <c r="A155" s="176"/>
      <c r="B155" s="77" t="s">
        <v>35</v>
      </c>
      <c r="C155" s="267"/>
      <c r="D155" s="213">
        <f t="shared" si="180"/>
        <v>0.68194619899927622</v>
      </c>
      <c r="E155" s="213">
        <f t="shared" ref="E155:O155" si="187">(D71+D148+E99-E71-E148)/(D71+D148+E99-E148)</f>
        <v>0.70140124143580407</v>
      </c>
      <c r="F155" s="214">
        <f t="shared" si="187"/>
        <v>0.67925587931629527</v>
      </c>
      <c r="G155" s="213">
        <f t="shared" si="187"/>
        <v>0.72148428801220843</v>
      </c>
      <c r="H155" s="213">
        <f t="shared" si="187"/>
        <v>0.72434453036787871</v>
      </c>
      <c r="I155" s="213">
        <f t="shared" si="187"/>
        <v>0.69798512355622078</v>
      </c>
      <c r="J155" s="213">
        <f t="shared" si="187"/>
        <v>0.71305693817289761</v>
      </c>
      <c r="K155" s="213">
        <f t="shared" si="187"/>
        <v>0.61835886570953014</v>
      </c>
      <c r="L155" s="213">
        <f t="shared" si="187"/>
        <v>0.64752925917133919</v>
      </c>
      <c r="M155" s="213">
        <f t="shared" si="187"/>
        <v>0.68045591450658827</v>
      </c>
      <c r="N155" s="215">
        <f t="shared" si="187"/>
        <v>0.63777569453718419</v>
      </c>
      <c r="O155" s="212">
        <f t="shared" si="187"/>
        <v>0.61972635239183138</v>
      </c>
      <c r="P155" s="213">
        <f t="shared" ref="P155:T155" si="188">(O71+O148+P99-P71-P148)/(O71+O148+P99-P148)</f>
        <v>0.55585524849000012</v>
      </c>
      <c r="Q155" s="213">
        <f t="shared" si="188"/>
        <v>0.57413199186148167</v>
      </c>
      <c r="R155" s="213">
        <f t="shared" si="188"/>
        <v>0.56749652108091708</v>
      </c>
      <c r="S155" s="213">
        <f t="shared" si="188"/>
        <v>0.58628442879390452</v>
      </c>
      <c r="T155" s="213">
        <f t="shared" si="188"/>
        <v>0</v>
      </c>
      <c r="U155" s="215"/>
      <c r="V155" s="267"/>
      <c r="W155" s="216">
        <f t="shared" si="176"/>
        <v>-0.1848986777759134</v>
      </c>
      <c r="X155" s="217">
        <f t="shared" si="177"/>
        <v>-0.18144999189593072</v>
      </c>
      <c r="Y155" s="217">
        <f t="shared" si="177"/>
        <v>-0.16453204401833008</v>
      </c>
      <c r="Z155" s="217">
        <f t="shared" si="177"/>
        <v>-0.18739127305294298</v>
      </c>
      <c r="AA155" s="217"/>
      <c r="AB155" s="218"/>
      <c r="AC155" s="265"/>
      <c r="AD155" s="216">
        <f t="shared" ref="AD155" si="189">P155-D155</f>
        <v>-0.1260909505092761</v>
      </c>
      <c r="AE155" s="217">
        <f t="shared" ref="AE155" si="190">Q155-E155</f>
        <v>-0.1272692495743224</v>
      </c>
      <c r="AF155" s="217">
        <f t="shared" si="178"/>
        <v>-0.11175935823537819</v>
      </c>
      <c r="AG155" s="217">
        <f t="shared" si="178"/>
        <v>-0.13519985921830391</v>
      </c>
      <c r="AH155" s="217"/>
      <c r="AI155" s="218"/>
      <c r="AJ155" s="214"/>
    </row>
    <row r="156" spans="1:36" x14ac:dyDescent="0.25">
      <c r="A156" s="176"/>
    </row>
    <row r="157" spans="1:36" x14ac:dyDescent="0.25">
      <c r="B157" s="1" t="s">
        <v>22</v>
      </c>
    </row>
    <row r="158" spans="1:36" x14ac:dyDescent="0.25">
      <c r="B158" s="33" t="s">
        <v>190</v>
      </c>
    </row>
    <row r="159" spans="1:36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9" sqref="C9"/>
    </sheetView>
  </sheetViews>
  <sheetFormatPr defaultRowHeight="15" x14ac:dyDescent="0.25"/>
  <cols>
    <col min="1" max="1" width="4.7109375" style="174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3" t="s">
        <v>16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35"/>
      <c r="AF1" s="35"/>
      <c r="AG1" s="35"/>
      <c r="AH1" s="35"/>
      <c r="AI1" s="36"/>
    </row>
    <row r="2" spans="1:36" ht="27.6" customHeight="1" thickTop="1" x14ac:dyDescent="0.35">
      <c r="B2" s="273" t="s">
        <v>166</v>
      </c>
      <c r="C2" s="287" t="s">
        <v>573</v>
      </c>
      <c r="D2" s="287"/>
      <c r="E2" s="287"/>
      <c r="F2" s="287"/>
      <c r="G2" s="287"/>
      <c r="H2" s="287"/>
      <c r="I2" s="28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AC2" s="6"/>
      <c r="AD2" s="7"/>
      <c r="AJ2" s="6"/>
    </row>
    <row r="3" spans="1:36" ht="27.6" customHeight="1" x14ac:dyDescent="0.35">
      <c r="B3" s="273" t="s">
        <v>578</v>
      </c>
      <c r="C3" s="286" t="s">
        <v>581</v>
      </c>
      <c r="D3" s="286"/>
      <c r="E3" s="286"/>
      <c r="F3" s="286"/>
      <c r="G3" s="286"/>
      <c r="H3" s="286"/>
      <c r="I3" s="28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AC3" s="8"/>
      <c r="AD3" s="9"/>
      <c r="AJ3" s="8"/>
    </row>
    <row r="4" spans="1:36" ht="27.6" customHeight="1" x14ac:dyDescent="0.35">
      <c r="B4" s="273" t="s">
        <v>0</v>
      </c>
      <c r="C4" s="285">
        <f>'NECO-COMBINED'!C4:I4</f>
        <v>44044</v>
      </c>
      <c r="D4" s="285"/>
      <c r="E4" s="285"/>
      <c r="F4" s="285"/>
      <c r="G4" s="285"/>
      <c r="H4" s="285"/>
      <c r="I4" s="28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AC4" s="8"/>
      <c r="AD4" s="10"/>
      <c r="AJ4" s="8"/>
    </row>
    <row r="5" spans="1:36" x14ac:dyDescent="0.2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AC5" s="8"/>
      <c r="AD5" s="10"/>
      <c r="AJ5" s="8"/>
    </row>
    <row r="6" spans="1:36" ht="15.75" thickBot="1" x14ac:dyDescent="0.3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AC6" s="17"/>
      <c r="AD6" s="19"/>
      <c r="AJ6" s="17" t="s">
        <v>417</v>
      </c>
    </row>
    <row r="7" spans="1:36" s="3" customFormat="1" ht="15.75" thickBot="1" x14ac:dyDescent="0.3">
      <c r="A7" s="175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1" t="s">
        <v>574</v>
      </c>
      <c r="W7" s="22"/>
      <c r="X7" s="22"/>
      <c r="Y7" s="22"/>
      <c r="Z7" s="22"/>
      <c r="AA7" s="22"/>
      <c r="AB7" s="23"/>
      <c r="AC7" s="21" t="s">
        <v>575</v>
      </c>
      <c r="AD7" s="22"/>
      <c r="AE7" s="22"/>
      <c r="AF7" s="22"/>
      <c r="AG7" s="22"/>
      <c r="AH7" s="22"/>
      <c r="AI7" s="23"/>
      <c r="AJ7" s="21" t="s">
        <v>80</v>
      </c>
    </row>
    <row r="8" spans="1:36" ht="15.75" thickBot="1" x14ac:dyDescent="0.3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184">
        <v>44044</v>
      </c>
      <c r="U8" s="31" t="s">
        <v>11</v>
      </c>
      <c r="V8" s="27" t="s">
        <v>7</v>
      </c>
      <c r="W8" s="28" t="s">
        <v>8</v>
      </c>
      <c r="X8" s="28" t="s">
        <v>13</v>
      </c>
      <c r="Y8" s="28" t="s">
        <v>9</v>
      </c>
      <c r="Z8" s="28" t="s">
        <v>10</v>
      </c>
      <c r="AA8" s="28" t="s">
        <v>1</v>
      </c>
      <c r="AB8" s="32" t="s">
        <v>11</v>
      </c>
      <c r="AC8" s="27" t="s">
        <v>7</v>
      </c>
      <c r="AD8" s="28" t="s">
        <v>8</v>
      </c>
      <c r="AE8" s="28" t="s">
        <v>13</v>
      </c>
      <c r="AF8" s="28" t="s">
        <v>9</v>
      </c>
      <c r="AG8" s="28" t="s">
        <v>10</v>
      </c>
      <c r="AH8" s="28" t="s">
        <v>1</v>
      </c>
      <c r="AI8" s="32" t="s">
        <v>11</v>
      </c>
      <c r="AJ8" s="37">
        <v>44044</v>
      </c>
    </row>
    <row r="9" spans="1:36" s="68" customFormat="1" x14ac:dyDescent="0.25">
      <c r="A9" s="176">
        <v>1</v>
      </c>
      <c r="B9" s="60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/>
      <c r="P9" s="62"/>
      <c r="Q9" s="62"/>
      <c r="R9" s="62"/>
      <c r="S9" s="62"/>
      <c r="T9" s="62"/>
      <c r="U9" s="63"/>
      <c r="V9" s="232"/>
      <c r="W9" s="233"/>
      <c r="X9" s="234"/>
      <c r="Y9" s="234"/>
      <c r="Z9" s="234"/>
      <c r="AA9" s="234"/>
      <c r="AB9" s="235"/>
      <c r="AC9" s="64"/>
      <c r="AD9" s="65"/>
      <c r="AE9" s="66"/>
      <c r="AF9" s="66"/>
      <c r="AG9" s="66"/>
      <c r="AH9" s="66"/>
      <c r="AI9" s="67"/>
      <c r="AJ9" s="64"/>
    </row>
    <row r="10" spans="1:36" s="68" customFormat="1" x14ac:dyDescent="0.25">
      <c r="A10" s="176"/>
      <c r="B10" s="69" t="s">
        <v>30</v>
      </c>
      <c r="C10" s="70">
        <v>222692</v>
      </c>
      <c r="D10" s="71">
        <v>222614</v>
      </c>
      <c r="E10" s="71">
        <v>222273</v>
      </c>
      <c r="F10" s="71">
        <v>222068</v>
      </c>
      <c r="G10" s="71">
        <v>221977</v>
      </c>
      <c r="H10" s="71">
        <v>222043</v>
      </c>
      <c r="I10" s="71">
        <v>222334</v>
      </c>
      <c r="J10" s="71">
        <v>222714</v>
      </c>
      <c r="K10" s="71">
        <v>224268</v>
      </c>
      <c r="L10" s="71">
        <v>225445</v>
      </c>
      <c r="M10" s="71">
        <v>225330</v>
      </c>
      <c r="N10" s="72">
        <v>225922</v>
      </c>
      <c r="O10" s="70">
        <v>226356</v>
      </c>
      <c r="P10" s="71">
        <v>226961</v>
      </c>
      <c r="Q10" s="71">
        <v>226267</v>
      </c>
      <c r="R10" s="71">
        <v>226101</v>
      </c>
      <c r="S10" s="71">
        <v>225453</v>
      </c>
      <c r="T10" s="71">
        <v>225453</v>
      </c>
      <c r="U10" s="72"/>
      <c r="V10" s="211">
        <f t="shared" ref="V10:Z15" si="0">IF(ISERROR((O10-C10)/C10)=TRUE,0,(O10-C10)/C10)</f>
        <v>1.645321789736497E-2</v>
      </c>
      <c r="W10" s="211">
        <f t="shared" si="0"/>
        <v>1.9527073768945351E-2</v>
      </c>
      <c r="X10" s="211">
        <f t="shared" si="0"/>
        <v>1.7968894107696393E-2</v>
      </c>
      <c r="Y10" s="211">
        <f t="shared" si="0"/>
        <v>1.8161103806041391E-2</v>
      </c>
      <c r="Z10" s="211">
        <f t="shared" si="0"/>
        <v>1.5659280015497101E-2</v>
      </c>
      <c r="AA10" s="236"/>
      <c r="AB10" s="237"/>
      <c r="AC10" s="73">
        <f>O10-C10</f>
        <v>3664</v>
      </c>
      <c r="AD10" s="74">
        <f t="shared" ref="AD10:AG14" si="1">P10-D10</f>
        <v>4347</v>
      </c>
      <c r="AE10" s="75">
        <f t="shared" si="1"/>
        <v>3994</v>
      </c>
      <c r="AF10" s="75">
        <f t="shared" si="1"/>
        <v>4033</v>
      </c>
      <c r="AG10" s="75">
        <f t="shared" si="1"/>
        <v>3476</v>
      </c>
      <c r="AH10" s="75"/>
      <c r="AI10" s="76"/>
      <c r="AJ10" s="73">
        <f>IF(ISERROR(GETPIVOTDATA("VALUE",'CSS WK pvt'!$J$2,"DT_FILE",AJ$8,"COMMODITY",AJ$6,"TRIM_CAT",TRIM(B10),"TRIM_LINE",A9))=TRUE,0,GETPIVOTDATA("VALUE",'CSS WK pvt'!$J$2,"DT_FILE",AJ$8,"COMMODITY",AJ$6,"TRIM_CAT",TRIM(B10),"TRIM_LINE",A9))</f>
        <v>225453</v>
      </c>
    </row>
    <row r="11" spans="1:36" s="68" customFormat="1" x14ac:dyDescent="0.25">
      <c r="A11" s="176"/>
      <c r="B11" s="69" t="s">
        <v>31</v>
      </c>
      <c r="C11" s="70">
        <v>20348</v>
      </c>
      <c r="D11" s="71">
        <v>20333</v>
      </c>
      <c r="E11" s="71">
        <v>20344</v>
      </c>
      <c r="F11" s="71">
        <v>20299</v>
      </c>
      <c r="G11" s="71">
        <v>20268</v>
      </c>
      <c r="H11" s="71">
        <v>20257</v>
      </c>
      <c r="I11" s="71">
        <v>20248</v>
      </c>
      <c r="J11" s="71">
        <v>20320</v>
      </c>
      <c r="K11" s="71">
        <v>20456</v>
      </c>
      <c r="L11" s="71">
        <v>20531</v>
      </c>
      <c r="M11" s="71">
        <v>20537</v>
      </c>
      <c r="N11" s="72">
        <v>20563</v>
      </c>
      <c r="O11" s="70">
        <v>20575</v>
      </c>
      <c r="P11" s="71">
        <v>20581</v>
      </c>
      <c r="Q11" s="71">
        <v>21087</v>
      </c>
      <c r="R11" s="71">
        <v>21079</v>
      </c>
      <c r="S11" s="71">
        <v>21495</v>
      </c>
      <c r="T11" s="71">
        <v>21495</v>
      </c>
      <c r="U11" s="72"/>
      <c r="V11" s="211">
        <f t="shared" si="0"/>
        <v>1.115588755651661E-2</v>
      </c>
      <c r="W11" s="211">
        <f t="shared" si="0"/>
        <v>1.2196921261004278E-2</v>
      </c>
      <c r="X11" s="211">
        <f t="shared" si="0"/>
        <v>3.6521824616594575E-2</v>
      </c>
      <c r="Y11" s="211">
        <f t="shared" si="0"/>
        <v>3.8425538203852409E-2</v>
      </c>
      <c r="Z11" s="211">
        <f t="shared" si="0"/>
        <v>6.0538780343398463E-2</v>
      </c>
      <c r="AA11" s="236"/>
      <c r="AB11" s="237"/>
      <c r="AC11" s="73">
        <f t="shared" ref="AC11:AC14" si="2">O11-C11</f>
        <v>227</v>
      </c>
      <c r="AD11" s="74">
        <f t="shared" si="1"/>
        <v>248</v>
      </c>
      <c r="AE11" s="75">
        <f t="shared" si="1"/>
        <v>743</v>
      </c>
      <c r="AF11" s="75">
        <f t="shared" si="1"/>
        <v>780</v>
      </c>
      <c r="AG11" s="75">
        <f t="shared" si="1"/>
        <v>1227</v>
      </c>
      <c r="AH11" s="75"/>
      <c r="AI11" s="76"/>
      <c r="AJ11" s="73">
        <f>IF(ISERROR(GETPIVOTDATA("VALUE",'CSS WK pvt'!$J$2,"DT_FILE",AJ$8,"COMMODITY",AJ$6,"TRIM_CAT",TRIM(B11),"TRIM_LINE",A9))=TRUE,0,GETPIVOTDATA("VALUE",'CSS WK pvt'!$J$2,"DT_FILE",AJ$8,"COMMODITY",AJ$6,"TRIM_CAT",TRIM(B11),"TRIM_LINE",A9))</f>
        <v>21495</v>
      </c>
    </row>
    <row r="12" spans="1:36" s="68" customFormat="1" x14ac:dyDescent="0.25">
      <c r="A12" s="176"/>
      <c r="B12" s="69" t="s">
        <v>32</v>
      </c>
      <c r="C12" s="70">
        <v>18657</v>
      </c>
      <c r="D12" s="71">
        <v>18643</v>
      </c>
      <c r="E12" s="71">
        <v>18600</v>
      </c>
      <c r="F12" s="71">
        <v>18536</v>
      </c>
      <c r="G12" s="71">
        <v>18504</v>
      </c>
      <c r="H12" s="71">
        <v>18512</v>
      </c>
      <c r="I12" s="71">
        <v>18530</v>
      </c>
      <c r="J12" s="71">
        <v>18601</v>
      </c>
      <c r="K12" s="71">
        <v>18889</v>
      </c>
      <c r="L12" s="71">
        <v>19026</v>
      </c>
      <c r="M12" s="71">
        <v>19036</v>
      </c>
      <c r="N12" s="72">
        <v>19131</v>
      </c>
      <c r="O12" s="70">
        <v>19170</v>
      </c>
      <c r="P12" s="71">
        <v>19219</v>
      </c>
      <c r="Q12" s="71">
        <v>19160</v>
      </c>
      <c r="R12" s="71">
        <v>19074</v>
      </c>
      <c r="S12" s="71">
        <v>19026</v>
      </c>
      <c r="T12" s="71">
        <v>19026</v>
      </c>
      <c r="U12" s="72"/>
      <c r="V12" s="211">
        <f t="shared" si="0"/>
        <v>2.7496382054992764E-2</v>
      </c>
      <c r="W12" s="211">
        <f t="shared" si="0"/>
        <v>3.0896314970766506E-2</v>
      </c>
      <c r="X12" s="211">
        <f t="shared" si="0"/>
        <v>3.0107526881720432E-2</v>
      </c>
      <c r="Y12" s="211">
        <f t="shared" si="0"/>
        <v>2.9024600776866638E-2</v>
      </c>
      <c r="Z12" s="211">
        <f t="shared" si="0"/>
        <v>2.821011673151751E-2</v>
      </c>
      <c r="AA12" s="236"/>
      <c r="AB12" s="237"/>
      <c r="AC12" s="73">
        <f t="shared" si="2"/>
        <v>513</v>
      </c>
      <c r="AD12" s="74">
        <f t="shared" si="1"/>
        <v>576</v>
      </c>
      <c r="AE12" s="75">
        <f t="shared" si="1"/>
        <v>560</v>
      </c>
      <c r="AF12" s="75">
        <f t="shared" si="1"/>
        <v>538</v>
      </c>
      <c r="AG12" s="75">
        <f t="shared" si="1"/>
        <v>522</v>
      </c>
      <c r="AH12" s="75"/>
      <c r="AI12" s="76"/>
      <c r="AJ12" s="73">
        <f>IF(ISERROR(GETPIVOTDATA("VALUE",'CSS WK pvt'!$J$2,"DT_FILE",AJ$8,"COMMODITY",AJ$6,"TRIM_CAT",TRIM(B12),"TRIM_LINE",A9))=TRUE,0,GETPIVOTDATA("VALUE",'CSS WK pvt'!$J$2,"DT_FILE",AJ$8,"COMMODITY",AJ$6,"TRIM_CAT",TRIM(B12),"TRIM_LINE",A9))</f>
        <v>19026</v>
      </c>
    </row>
    <row r="13" spans="1:36" s="68" customFormat="1" x14ac:dyDescent="0.25">
      <c r="A13" s="176"/>
      <c r="B13" s="69" t="s">
        <v>33</v>
      </c>
      <c r="C13" s="70">
        <v>5102</v>
      </c>
      <c r="D13" s="71">
        <v>5104</v>
      </c>
      <c r="E13" s="71">
        <v>5100</v>
      </c>
      <c r="F13" s="71">
        <v>5101</v>
      </c>
      <c r="G13" s="71">
        <v>5102</v>
      </c>
      <c r="H13" s="71">
        <v>5102</v>
      </c>
      <c r="I13" s="71">
        <v>5115</v>
      </c>
      <c r="J13" s="71">
        <v>5124</v>
      </c>
      <c r="K13" s="71">
        <v>5151</v>
      </c>
      <c r="L13" s="71">
        <v>5169</v>
      </c>
      <c r="M13" s="71">
        <v>5170</v>
      </c>
      <c r="N13" s="72">
        <v>5182</v>
      </c>
      <c r="O13" s="70">
        <v>5179</v>
      </c>
      <c r="P13" s="71">
        <v>5189</v>
      </c>
      <c r="Q13" s="71">
        <v>5190</v>
      </c>
      <c r="R13" s="71">
        <v>5188</v>
      </c>
      <c r="S13" s="71">
        <v>5186</v>
      </c>
      <c r="T13" s="71">
        <v>5186</v>
      </c>
      <c r="U13" s="72"/>
      <c r="V13" s="211">
        <f t="shared" si="0"/>
        <v>1.5092120736965895E-2</v>
      </c>
      <c r="W13" s="211">
        <f t="shared" si="0"/>
        <v>1.6653605015673981E-2</v>
      </c>
      <c r="X13" s="211">
        <f t="shared" si="0"/>
        <v>1.7647058823529412E-2</v>
      </c>
      <c r="Y13" s="211">
        <f t="shared" si="0"/>
        <v>1.7055479317780828E-2</v>
      </c>
      <c r="Z13" s="211">
        <f t="shared" si="0"/>
        <v>1.6464131713053703E-2</v>
      </c>
      <c r="AA13" s="236"/>
      <c r="AB13" s="237"/>
      <c r="AC13" s="73">
        <f t="shared" si="2"/>
        <v>77</v>
      </c>
      <c r="AD13" s="74">
        <f t="shared" si="1"/>
        <v>85</v>
      </c>
      <c r="AE13" s="75">
        <f t="shared" si="1"/>
        <v>90</v>
      </c>
      <c r="AF13" s="75">
        <f t="shared" si="1"/>
        <v>87</v>
      </c>
      <c r="AG13" s="75">
        <f t="shared" si="1"/>
        <v>84</v>
      </c>
      <c r="AH13" s="75"/>
      <c r="AI13" s="76"/>
      <c r="AJ13" s="73">
        <f>IF(ISERROR(GETPIVOTDATA("VALUE",'CSS WK pvt'!$J$2,"DT_FILE",AJ$8,"COMMODITY",AJ$6,"TRIM_CAT",TRIM(B13),"TRIM_LINE",A9))=TRUE,0,GETPIVOTDATA("VALUE",'CSS WK pvt'!$J$2,"DT_FILE",AJ$8,"COMMODITY",AJ$6,"TRIM_CAT",TRIM(B13),"TRIM_LINE",A9))</f>
        <v>5186</v>
      </c>
    </row>
    <row r="14" spans="1:36" s="68" customFormat="1" x14ac:dyDescent="0.25">
      <c r="A14" s="176"/>
      <c r="B14" s="69" t="s">
        <v>34</v>
      </c>
      <c r="C14" s="70">
        <v>774</v>
      </c>
      <c r="D14" s="71">
        <v>773</v>
      </c>
      <c r="E14" s="71">
        <v>771</v>
      </c>
      <c r="F14" s="71">
        <v>769</v>
      </c>
      <c r="G14" s="71">
        <v>769</v>
      </c>
      <c r="H14" s="71">
        <v>768</v>
      </c>
      <c r="I14" s="71">
        <v>769</v>
      </c>
      <c r="J14" s="71">
        <v>773</v>
      </c>
      <c r="K14" s="71">
        <v>779</v>
      </c>
      <c r="L14" s="71">
        <v>781</v>
      </c>
      <c r="M14" s="71">
        <v>782</v>
      </c>
      <c r="N14" s="72">
        <v>783</v>
      </c>
      <c r="O14" s="70">
        <v>784</v>
      </c>
      <c r="P14" s="71">
        <v>784</v>
      </c>
      <c r="Q14" s="71">
        <v>781</v>
      </c>
      <c r="R14" s="71">
        <v>779</v>
      </c>
      <c r="S14" s="71">
        <v>777</v>
      </c>
      <c r="T14" s="71">
        <v>777</v>
      </c>
      <c r="U14" s="72"/>
      <c r="V14" s="211">
        <f t="shared" si="0"/>
        <v>1.2919896640826873E-2</v>
      </c>
      <c r="W14" s="211">
        <f t="shared" si="0"/>
        <v>1.4230271668822769E-2</v>
      </c>
      <c r="X14" s="211">
        <f t="shared" si="0"/>
        <v>1.2970168612191959E-2</v>
      </c>
      <c r="Y14" s="211">
        <f t="shared" si="0"/>
        <v>1.3003901170351105E-2</v>
      </c>
      <c r="Z14" s="211">
        <f t="shared" si="0"/>
        <v>1.0403120936280884E-2</v>
      </c>
      <c r="AA14" s="236"/>
      <c r="AB14" s="237"/>
      <c r="AC14" s="73">
        <f t="shared" si="2"/>
        <v>10</v>
      </c>
      <c r="AD14" s="74">
        <f t="shared" si="1"/>
        <v>11</v>
      </c>
      <c r="AE14" s="75">
        <f t="shared" si="1"/>
        <v>10</v>
      </c>
      <c r="AF14" s="75">
        <f t="shared" si="1"/>
        <v>10</v>
      </c>
      <c r="AG14" s="75">
        <f t="shared" si="1"/>
        <v>8</v>
      </c>
      <c r="AH14" s="75"/>
      <c r="AI14" s="76"/>
      <c r="AJ14" s="73">
        <f>IF(ISERROR(GETPIVOTDATA("VALUE",'CSS WK pvt'!$J$2,"DT_FILE",AJ$8,"COMMODITY",AJ$6,"TRIM_CAT",TRIM(B14),"TRIM_LINE",A9))=TRUE,0,GETPIVOTDATA("VALUE",'CSS WK pvt'!$J$2,"DT_FILE",AJ$8,"COMMODITY",AJ$6,"TRIM_CAT",TRIM(B14),"TRIM_LINE",A9))</f>
        <v>777</v>
      </c>
    </row>
    <row r="15" spans="1:36" s="85" customFormat="1" ht="15.75" thickBot="1" x14ac:dyDescent="0.3">
      <c r="A15" s="177"/>
      <c r="B15" s="77" t="s">
        <v>35</v>
      </c>
      <c r="C15" s="78">
        <f>SUM(C10:C14)</f>
        <v>267573</v>
      </c>
      <c r="D15" s="79">
        <f t="shared" ref="D15:AJ15" si="3">SUM(D10:D14)</f>
        <v>267467</v>
      </c>
      <c r="E15" s="79">
        <f t="shared" si="3"/>
        <v>267088</v>
      </c>
      <c r="F15" s="79">
        <f t="shared" si="3"/>
        <v>266773</v>
      </c>
      <c r="G15" s="79">
        <f t="shared" si="3"/>
        <v>266620</v>
      </c>
      <c r="H15" s="79">
        <f t="shared" si="3"/>
        <v>266682</v>
      </c>
      <c r="I15" s="79">
        <f t="shared" si="3"/>
        <v>266996</v>
      </c>
      <c r="J15" s="79">
        <f t="shared" si="3"/>
        <v>267532</v>
      </c>
      <c r="K15" s="79">
        <f t="shared" si="3"/>
        <v>269543</v>
      </c>
      <c r="L15" s="79">
        <f t="shared" si="3"/>
        <v>270952</v>
      </c>
      <c r="M15" s="79">
        <f t="shared" si="3"/>
        <v>270855</v>
      </c>
      <c r="N15" s="80">
        <f t="shared" si="3"/>
        <v>271581</v>
      </c>
      <c r="O15" s="78">
        <f t="shared" si="3"/>
        <v>272064</v>
      </c>
      <c r="P15" s="79">
        <v>272734</v>
      </c>
      <c r="Q15" s="79">
        <v>272485</v>
      </c>
      <c r="R15" s="79">
        <v>272221</v>
      </c>
      <c r="S15" s="79">
        <v>271937</v>
      </c>
      <c r="T15" s="79">
        <v>271937</v>
      </c>
      <c r="U15" s="80"/>
      <c r="V15" s="214">
        <f t="shared" si="0"/>
        <v>1.6784204684329136E-2</v>
      </c>
      <c r="W15" s="216">
        <f t="shared" si="0"/>
        <v>1.9692148937999827E-2</v>
      </c>
      <c r="X15" s="217">
        <f t="shared" si="0"/>
        <v>2.0206823219313486E-2</v>
      </c>
      <c r="Y15" s="217">
        <f t="shared" si="0"/>
        <v>2.0421856784607138E-2</v>
      </c>
      <c r="Z15" s="217">
        <f t="shared" si="0"/>
        <v>1.9942239891981097E-2</v>
      </c>
      <c r="AA15" s="217"/>
      <c r="AB15" s="218"/>
      <c r="AC15" s="81">
        <f t="shared" ref="AC15:AF15" si="4">SUM(AC10:AC14)</f>
        <v>4491</v>
      </c>
      <c r="AD15" s="82">
        <f t="shared" si="4"/>
        <v>5267</v>
      </c>
      <c r="AE15" s="83">
        <f t="shared" si="4"/>
        <v>5397</v>
      </c>
      <c r="AF15" s="83">
        <f t="shared" si="4"/>
        <v>5448</v>
      </c>
      <c r="AG15" s="83">
        <f t="shared" ref="AG15" si="5">SUM(AG10:AG14)</f>
        <v>5317</v>
      </c>
      <c r="AH15" s="83"/>
      <c r="AI15" s="84"/>
      <c r="AJ15" s="81">
        <f t="shared" si="3"/>
        <v>271937</v>
      </c>
    </row>
    <row r="16" spans="1:36" s="68" customFormat="1" x14ac:dyDescent="0.25">
      <c r="A16" s="176">
        <f>+A9+1</f>
        <v>2</v>
      </c>
      <c r="B16" s="86" t="s">
        <v>15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7"/>
      <c r="P16" s="88"/>
      <c r="Q16" s="88"/>
      <c r="R16" s="88"/>
      <c r="S16" s="88"/>
      <c r="T16" s="88"/>
      <c r="U16" s="89"/>
      <c r="V16" s="238"/>
      <c r="W16" s="239"/>
      <c r="X16" s="240"/>
      <c r="Y16" s="240"/>
      <c r="Z16" s="240"/>
      <c r="AA16" s="240"/>
      <c r="AB16" s="241"/>
      <c r="AC16" s="90"/>
      <c r="AD16" s="91"/>
      <c r="AE16" s="92"/>
      <c r="AF16" s="92"/>
      <c r="AG16" s="92"/>
      <c r="AH16" s="92"/>
      <c r="AI16" s="93"/>
      <c r="AJ16" s="90"/>
    </row>
    <row r="17" spans="1:36" s="68" customFormat="1" x14ac:dyDescent="0.25">
      <c r="A17" s="176"/>
      <c r="B17" s="69" t="s">
        <v>30</v>
      </c>
      <c r="C17" s="94">
        <v>39582</v>
      </c>
      <c r="D17" s="95">
        <v>43164</v>
      </c>
      <c r="E17" s="95">
        <v>40708</v>
      </c>
      <c r="F17" s="95">
        <v>39047</v>
      </c>
      <c r="G17" s="95">
        <v>40653</v>
      </c>
      <c r="H17" s="95">
        <v>39147</v>
      </c>
      <c r="I17" s="95">
        <v>38855</v>
      </c>
      <c r="J17" s="95">
        <v>38524</v>
      </c>
      <c r="K17" s="95">
        <v>43264</v>
      </c>
      <c r="L17" s="95">
        <v>41424</v>
      </c>
      <c r="M17" s="95">
        <v>43218</v>
      </c>
      <c r="N17" s="96">
        <v>49120</v>
      </c>
      <c r="O17" s="94">
        <v>52486</v>
      </c>
      <c r="P17" s="95">
        <v>54860</v>
      </c>
      <c r="Q17" s="95">
        <v>52102</v>
      </c>
      <c r="R17" s="95">
        <v>53033</v>
      </c>
      <c r="S17" s="95">
        <v>48594</v>
      </c>
      <c r="T17" s="95">
        <v>48594</v>
      </c>
      <c r="U17" s="96"/>
      <c r="V17" s="211">
        <f t="shared" ref="V17:Z22" si="6">IF(ISERROR((O17-C17)/C17)=TRUE,0,(O17-C17)/C17)</f>
        <v>0.32600677075438328</v>
      </c>
      <c r="W17" s="211">
        <f t="shared" si="6"/>
        <v>0.27096654619590399</v>
      </c>
      <c r="X17" s="211">
        <f t="shared" si="6"/>
        <v>0.27989584356883168</v>
      </c>
      <c r="Y17" s="211">
        <f t="shared" si="6"/>
        <v>0.3581837273029938</v>
      </c>
      <c r="Z17" s="211">
        <f t="shared" si="6"/>
        <v>0.19533613755442403</v>
      </c>
      <c r="AA17" s="244"/>
      <c r="AB17" s="245"/>
      <c r="AC17" s="97">
        <f t="shared" ref="AC17:AG21" si="7">O17-C17</f>
        <v>12904</v>
      </c>
      <c r="AD17" s="74">
        <f t="shared" si="7"/>
        <v>11696</v>
      </c>
      <c r="AE17" s="75">
        <f t="shared" si="7"/>
        <v>11394</v>
      </c>
      <c r="AF17" s="75">
        <f t="shared" si="7"/>
        <v>13986</v>
      </c>
      <c r="AG17" s="75">
        <f t="shared" si="7"/>
        <v>7941</v>
      </c>
      <c r="AH17" s="98"/>
      <c r="AI17" s="99"/>
      <c r="AJ17" s="73">
        <f>IF(ISERROR(GETPIVOTDATA("VALUE",'CSS WK pvt'!$J$2,"DT_FILE",AJ$8,"COMMODITY",AJ$6,"TRIM_CAT",TRIM(B17),"TRIM_LINE",A16))=TRUE,0,GETPIVOTDATA("VALUE",'CSS WK pvt'!$J$2,"DT_FILE",AJ$8,"COMMODITY",AJ$6,"TRIM_CAT",TRIM(B17),"TRIM_LINE",A16))</f>
        <v>48594</v>
      </c>
    </row>
    <row r="18" spans="1:36" s="68" customFormat="1" x14ac:dyDescent="0.25">
      <c r="A18" s="176"/>
      <c r="B18" s="69" t="s">
        <v>31</v>
      </c>
      <c r="C18" s="94">
        <v>9251</v>
      </c>
      <c r="D18" s="95">
        <v>9517</v>
      </c>
      <c r="E18" s="95">
        <v>8320</v>
      </c>
      <c r="F18" s="95">
        <v>6961</v>
      </c>
      <c r="G18" s="95">
        <v>6591</v>
      </c>
      <c r="H18" s="95">
        <v>6512</v>
      </c>
      <c r="I18" s="95">
        <v>6705</v>
      </c>
      <c r="J18" s="95">
        <v>6886</v>
      </c>
      <c r="K18" s="95">
        <v>7428</v>
      </c>
      <c r="L18" s="95">
        <v>7835</v>
      </c>
      <c r="M18" s="95">
        <v>8814</v>
      </c>
      <c r="N18" s="96">
        <v>6975</v>
      </c>
      <c r="O18" s="94">
        <v>6890</v>
      </c>
      <c r="P18" s="95">
        <v>7050</v>
      </c>
      <c r="Q18" s="95">
        <v>6801</v>
      </c>
      <c r="R18" s="95">
        <v>6989</v>
      </c>
      <c r="S18" s="95">
        <v>7134</v>
      </c>
      <c r="T18" s="95">
        <v>7134</v>
      </c>
      <c r="U18" s="96"/>
      <c r="V18" s="211">
        <f t="shared" si="6"/>
        <v>-0.2552156523619068</v>
      </c>
      <c r="W18" s="211">
        <f t="shared" si="6"/>
        <v>-0.2592203425449196</v>
      </c>
      <c r="X18" s="211">
        <f t="shared" si="6"/>
        <v>-0.18257211538461537</v>
      </c>
      <c r="Y18" s="211">
        <f t="shared" si="6"/>
        <v>4.0224105731935062E-3</v>
      </c>
      <c r="Z18" s="211">
        <f t="shared" si="6"/>
        <v>8.2385070550751019E-2</v>
      </c>
      <c r="AA18" s="244"/>
      <c r="AB18" s="245"/>
      <c r="AC18" s="97">
        <f t="shared" si="7"/>
        <v>-2361</v>
      </c>
      <c r="AD18" s="74">
        <f t="shared" si="7"/>
        <v>-2467</v>
      </c>
      <c r="AE18" s="75">
        <f t="shared" si="7"/>
        <v>-1519</v>
      </c>
      <c r="AF18" s="75">
        <f t="shared" si="7"/>
        <v>28</v>
      </c>
      <c r="AG18" s="75">
        <f t="shared" si="7"/>
        <v>543</v>
      </c>
      <c r="AH18" s="98"/>
      <c r="AI18" s="99"/>
      <c r="AJ18" s="73">
        <f>IF(ISERROR(GETPIVOTDATA("VALUE",'CSS WK pvt'!$J$2,"DT_FILE",AJ$8,"COMMODITY",AJ$6,"TRIM_CAT",TRIM(B18),"TRIM_LINE",A16))=TRUE,0,GETPIVOTDATA("VALUE",'CSS WK pvt'!$J$2,"DT_FILE",AJ$8,"COMMODITY",AJ$6,"TRIM_CAT",TRIM(B18),"TRIM_LINE",A16))</f>
        <v>7134</v>
      </c>
    </row>
    <row r="19" spans="1:36" s="68" customFormat="1" x14ac:dyDescent="0.25">
      <c r="A19" s="176"/>
      <c r="B19" s="69" t="s">
        <v>32</v>
      </c>
      <c r="C19" s="94">
        <v>2620</v>
      </c>
      <c r="D19" s="95">
        <v>3513</v>
      </c>
      <c r="E19" s="95">
        <v>3003</v>
      </c>
      <c r="F19" s="95">
        <v>2426</v>
      </c>
      <c r="G19" s="95">
        <v>2650</v>
      </c>
      <c r="H19" s="95">
        <v>2521</v>
      </c>
      <c r="I19" s="95">
        <v>2616</v>
      </c>
      <c r="J19" s="95">
        <v>2439</v>
      </c>
      <c r="K19" s="95">
        <v>3243</v>
      </c>
      <c r="L19" s="95">
        <v>3204</v>
      </c>
      <c r="M19" s="95">
        <v>2759</v>
      </c>
      <c r="N19" s="96">
        <v>3318</v>
      </c>
      <c r="O19" s="94">
        <v>3990</v>
      </c>
      <c r="P19" s="95">
        <v>4922</v>
      </c>
      <c r="Q19" s="95">
        <v>3956</v>
      </c>
      <c r="R19" s="95">
        <v>3758</v>
      </c>
      <c r="S19" s="95">
        <v>3347</v>
      </c>
      <c r="T19" s="95">
        <v>3347</v>
      </c>
      <c r="U19" s="96"/>
      <c r="V19" s="211">
        <f t="shared" si="6"/>
        <v>0.52290076335877866</v>
      </c>
      <c r="W19" s="211">
        <f t="shared" si="6"/>
        <v>0.40108169655565046</v>
      </c>
      <c r="X19" s="211">
        <f t="shared" si="6"/>
        <v>0.31734931734931737</v>
      </c>
      <c r="Y19" s="211">
        <f t="shared" si="6"/>
        <v>0.54905193734542457</v>
      </c>
      <c r="Z19" s="211">
        <f t="shared" si="6"/>
        <v>0.26301886792452828</v>
      </c>
      <c r="AA19" s="244"/>
      <c r="AB19" s="245"/>
      <c r="AC19" s="97">
        <f t="shared" si="7"/>
        <v>1370</v>
      </c>
      <c r="AD19" s="74">
        <f t="shared" si="7"/>
        <v>1409</v>
      </c>
      <c r="AE19" s="75">
        <f t="shared" si="7"/>
        <v>953</v>
      </c>
      <c r="AF19" s="75">
        <f t="shared" si="7"/>
        <v>1332</v>
      </c>
      <c r="AG19" s="75">
        <f t="shared" si="7"/>
        <v>697</v>
      </c>
      <c r="AH19" s="98"/>
      <c r="AI19" s="99"/>
      <c r="AJ19" s="73">
        <f>IF(ISERROR(GETPIVOTDATA("VALUE",'CSS WK pvt'!$J$2,"DT_FILE",AJ$8,"COMMODITY",AJ$6,"TRIM_CAT",TRIM(B19),"TRIM_LINE",A16))=TRUE,0,GETPIVOTDATA("VALUE",'CSS WK pvt'!$J$2,"DT_FILE",AJ$8,"COMMODITY",AJ$6,"TRIM_CAT",TRIM(B19),"TRIM_LINE",A16))</f>
        <v>3347</v>
      </c>
    </row>
    <row r="20" spans="1:36" s="68" customFormat="1" x14ac:dyDescent="0.25">
      <c r="A20" s="176"/>
      <c r="B20" s="69" t="s">
        <v>33</v>
      </c>
      <c r="C20" s="94">
        <v>603</v>
      </c>
      <c r="D20" s="95">
        <v>881</v>
      </c>
      <c r="E20" s="95">
        <v>707</v>
      </c>
      <c r="F20" s="95">
        <v>561</v>
      </c>
      <c r="G20" s="95">
        <v>613</v>
      </c>
      <c r="H20" s="95">
        <v>566</v>
      </c>
      <c r="I20" s="95">
        <v>598</v>
      </c>
      <c r="J20" s="95">
        <v>589</v>
      </c>
      <c r="K20" s="95">
        <v>779</v>
      </c>
      <c r="L20" s="95">
        <v>782</v>
      </c>
      <c r="M20" s="95">
        <v>653</v>
      </c>
      <c r="N20" s="96">
        <v>750</v>
      </c>
      <c r="O20" s="94">
        <v>895</v>
      </c>
      <c r="P20" s="95">
        <v>1225</v>
      </c>
      <c r="Q20" s="95">
        <v>828</v>
      </c>
      <c r="R20" s="95">
        <v>876</v>
      </c>
      <c r="S20" s="95">
        <v>834</v>
      </c>
      <c r="T20" s="95">
        <v>834</v>
      </c>
      <c r="U20" s="96"/>
      <c r="V20" s="211">
        <f t="shared" si="6"/>
        <v>0.48424543946932008</v>
      </c>
      <c r="W20" s="211">
        <f t="shared" si="6"/>
        <v>0.39046538024971622</v>
      </c>
      <c r="X20" s="211">
        <f t="shared" si="6"/>
        <v>0.17114568599717114</v>
      </c>
      <c r="Y20" s="211">
        <f t="shared" si="6"/>
        <v>0.56149732620320858</v>
      </c>
      <c r="Z20" s="211">
        <f t="shared" si="6"/>
        <v>0.36052202283849921</v>
      </c>
      <c r="AA20" s="244"/>
      <c r="AB20" s="245"/>
      <c r="AC20" s="97">
        <f t="shared" si="7"/>
        <v>292</v>
      </c>
      <c r="AD20" s="74">
        <f t="shared" si="7"/>
        <v>344</v>
      </c>
      <c r="AE20" s="75">
        <f t="shared" si="7"/>
        <v>121</v>
      </c>
      <c r="AF20" s="75">
        <f t="shared" si="7"/>
        <v>315</v>
      </c>
      <c r="AG20" s="75">
        <f t="shared" si="7"/>
        <v>221</v>
      </c>
      <c r="AH20" s="98"/>
      <c r="AI20" s="99"/>
      <c r="AJ20" s="73">
        <f>IF(ISERROR(GETPIVOTDATA("VALUE",'CSS WK pvt'!$J$2,"DT_FILE",AJ$8,"COMMODITY",AJ$6,"TRIM_CAT",TRIM(B20),"TRIM_LINE",A16))=TRUE,0,GETPIVOTDATA("VALUE",'CSS WK pvt'!$J$2,"DT_FILE",AJ$8,"COMMODITY",AJ$6,"TRIM_CAT",TRIM(B20),"TRIM_LINE",A16))</f>
        <v>834</v>
      </c>
    </row>
    <row r="21" spans="1:36" s="68" customFormat="1" x14ac:dyDescent="0.25">
      <c r="A21" s="176"/>
      <c r="B21" s="69" t="s">
        <v>34</v>
      </c>
      <c r="C21" s="94">
        <v>84</v>
      </c>
      <c r="D21" s="95">
        <v>128</v>
      </c>
      <c r="E21" s="95">
        <v>101</v>
      </c>
      <c r="F21" s="95">
        <v>74</v>
      </c>
      <c r="G21" s="95">
        <v>87</v>
      </c>
      <c r="H21" s="95">
        <v>73</v>
      </c>
      <c r="I21" s="95">
        <v>92</v>
      </c>
      <c r="J21" s="95">
        <v>73</v>
      </c>
      <c r="K21" s="95">
        <v>116</v>
      </c>
      <c r="L21" s="95">
        <v>113</v>
      </c>
      <c r="M21" s="95">
        <v>108</v>
      </c>
      <c r="N21" s="96">
        <v>98</v>
      </c>
      <c r="O21" s="94">
        <v>131</v>
      </c>
      <c r="P21" s="95">
        <v>171</v>
      </c>
      <c r="Q21" s="95">
        <v>105</v>
      </c>
      <c r="R21" s="95">
        <v>135</v>
      </c>
      <c r="S21" s="95">
        <v>191</v>
      </c>
      <c r="T21" s="95">
        <v>191</v>
      </c>
      <c r="U21" s="96"/>
      <c r="V21" s="211">
        <f t="shared" si="6"/>
        <v>0.55952380952380953</v>
      </c>
      <c r="W21" s="211">
        <f t="shared" si="6"/>
        <v>0.3359375</v>
      </c>
      <c r="X21" s="211">
        <f t="shared" si="6"/>
        <v>3.9603960396039604E-2</v>
      </c>
      <c r="Y21" s="211">
        <f t="shared" si="6"/>
        <v>0.82432432432432434</v>
      </c>
      <c r="Z21" s="211">
        <f t="shared" si="6"/>
        <v>1.1954022988505748</v>
      </c>
      <c r="AA21" s="244"/>
      <c r="AB21" s="245"/>
      <c r="AC21" s="97">
        <f t="shared" si="7"/>
        <v>47</v>
      </c>
      <c r="AD21" s="74">
        <f t="shared" si="7"/>
        <v>43</v>
      </c>
      <c r="AE21" s="75">
        <f t="shared" si="7"/>
        <v>4</v>
      </c>
      <c r="AF21" s="75">
        <f t="shared" si="7"/>
        <v>61</v>
      </c>
      <c r="AG21" s="75">
        <f t="shared" si="7"/>
        <v>104</v>
      </c>
      <c r="AH21" s="98"/>
      <c r="AI21" s="99"/>
      <c r="AJ21" s="73">
        <f>IF(ISERROR(GETPIVOTDATA("VALUE",'CSS WK pvt'!$J$2,"DT_FILE",AJ$8,"COMMODITY",AJ$6,"TRIM_CAT",TRIM(B21),"TRIM_LINE",A16))=TRUE,0,GETPIVOTDATA("VALUE",'CSS WK pvt'!$J$2,"DT_FILE",AJ$8,"COMMODITY",AJ$6,"TRIM_CAT",TRIM(B21),"TRIM_LINE",A16))</f>
        <v>191</v>
      </c>
    </row>
    <row r="22" spans="1:36" s="85" customFormat="1" x14ac:dyDescent="0.25">
      <c r="A22" s="178"/>
      <c r="B22" s="69" t="s">
        <v>35</v>
      </c>
      <c r="C22" s="162">
        <f t="shared" ref="C22:O22" si="8">SUM(C17:C21)</f>
        <v>52140</v>
      </c>
      <c r="D22" s="163">
        <f t="shared" si="8"/>
        <v>57203</v>
      </c>
      <c r="E22" s="163">
        <f t="shared" si="8"/>
        <v>52839</v>
      </c>
      <c r="F22" s="163">
        <f t="shared" si="8"/>
        <v>49069</v>
      </c>
      <c r="G22" s="163">
        <f t="shared" si="8"/>
        <v>50594</v>
      </c>
      <c r="H22" s="163">
        <f t="shared" si="8"/>
        <v>48819</v>
      </c>
      <c r="I22" s="163">
        <f t="shared" si="8"/>
        <v>48866</v>
      </c>
      <c r="J22" s="163">
        <f t="shared" si="8"/>
        <v>48511</v>
      </c>
      <c r="K22" s="163">
        <f t="shared" si="8"/>
        <v>54830</v>
      </c>
      <c r="L22" s="163">
        <f t="shared" si="8"/>
        <v>53358</v>
      </c>
      <c r="M22" s="163">
        <f t="shared" si="8"/>
        <v>55552</v>
      </c>
      <c r="N22" s="164">
        <f t="shared" si="8"/>
        <v>60261</v>
      </c>
      <c r="O22" s="162">
        <f t="shared" si="8"/>
        <v>64392</v>
      </c>
      <c r="P22" s="163">
        <v>68228</v>
      </c>
      <c r="Q22" s="163">
        <v>63792</v>
      </c>
      <c r="R22" s="163">
        <v>64791</v>
      </c>
      <c r="S22" s="163">
        <v>60100</v>
      </c>
      <c r="T22" s="163">
        <v>60100</v>
      </c>
      <c r="U22" s="164"/>
      <c r="V22" s="246">
        <f t="shared" si="6"/>
        <v>0.23498273878020715</v>
      </c>
      <c r="W22" s="247">
        <f t="shared" si="6"/>
        <v>0.19273464678425956</v>
      </c>
      <c r="X22" s="248">
        <f t="shared" si="6"/>
        <v>0.20729006983478113</v>
      </c>
      <c r="Y22" s="248">
        <f t="shared" si="6"/>
        <v>0.32040595895575619</v>
      </c>
      <c r="Z22" s="248">
        <f t="shared" si="6"/>
        <v>0.1878878918448828</v>
      </c>
      <c r="AA22" s="248"/>
      <c r="AB22" s="249"/>
      <c r="AC22" s="100">
        <f t="shared" ref="AC22:AF22" si="9">SUM(AC17:AC21)</f>
        <v>12252</v>
      </c>
      <c r="AD22" s="165">
        <f t="shared" si="9"/>
        <v>11025</v>
      </c>
      <c r="AE22" s="166">
        <f t="shared" si="9"/>
        <v>10953</v>
      </c>
      <c r="AF22" s="166">
        <f t="shared" si="9"/>
        <v>15722</v>
      </c>
      <c r="AG22" s="166">
        <f t="shared" ref="AG22" si="10">SUM(AG17:AG21)</f>
        <v>9506</v>
      </c>
      <c r="AH22" s="166"/>
      <c r="AI22" s="167"/>
      <c r="AJ22" s="100">
        <f t="shared" ref="AJ22" si="11">SUM(AJ17:AJ21)</f>
        <v>60100</v>
      </c>
    </row>
    <row r="23" spans="1:36" s="68" customFormat="1" x14ac:dyDescent="0.25">
      <c r="A23" s="176">
        <f>+A16+1</f>
        <v>3</v>
      </c>
      <c r="B23" s="101" t="s">
        <v>17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102"/>
      <c r="P23" s="103"/>
      <c r="Q23" s="103"/>
      <c r="R23" s="103"/>
      <c r="S23" s="103"/>
      <c r="T23" s="103"/>
      <c r="U23" s="104"/>
      <c r="V23" s="250"/>
      <c r="W23" s="251"/>
      <c r="X23" s="252"/>
      <c r="Y23" s="252"/>
      <c r="Z23" s="252"/>
      <c r="AA23" s="252"/>
      <c r="AB23" s="253"/>
      <c r="AC23" s="105"/>
      <c r="AD23" s="106"/>
      <c r="AE23" s="107"/>
      <c r="AF23" s="107"/>
      <c r="AG23" s="107"/>
      <c r="AH23" s="107"/>
      <c r="AI23" s="108"/>
      <c r="AJ23" s="105"/>
    </row>
    <row r="24" spans="1:36" s="68" customFormat="1" x14ac:dyDescent="0.25">
      <c r="A24" s="174"/>
      <c r="B24" s="69" t="s">
        <v>30</v>
      </c>
      <c r="C24" s="94">
        <v>20231</v>
      </c>
      <c r="D24" s="95">
        <v>21202</v>
      </c>
      <c r="E24" s="95">
        <v>16947</v>
      </c>
      <c r="F24" s="95">
        <v>14456</v>
      </c>
      <c r="G24" s="95">
        <v>16672</v>
      </c>
      <c r="H24" s="95">
        <v>14859</v>
      </c>
      <c r="I24" s="95">
        <v>15001</v>
      </c>
      <c r="J24" s="95">
        <v>15380</v>
      </c>
      <c r="K24" s="95">
        <v>19596</v>
      </c>
      <c r="L24" s="95">
        <v>18158</v>
      </c>
      <c r="M24" s="68">
        <v>18846</v>
      </c>
      <c r="N24" s="96">
        <v>23924</v>
      </c>
      <c r="O24" s="94">
        <v>22971</v>
      </c>
      <c r="P24" s="95">
        <v>19538</v>
      </c>
      <c r="Q24" s="95">
        <v>15533</v>
      </c>
      <c r="R24" s="95">
        <v>17519</v>
      </c>
      <c r="S24" s="95">
        <v>13165</v>
      </c>
      <c r="T24" s="95">
        <v>13165</v>
      </c>
      <c r="U24" s="96"/>
      <c r="V24" s="211">
        <f t="shared" ref="V24:Z29" si="12">IF(ISERROR((O24-C24)/C24)=TRUE,0,(O24-C24)/C24)</f>
        <v>0.13543571746329891</v>
      </c>
      <c r="W24" s="211">
        <f t="shared" si="12"/>
        <v>-7.8483161965852283E-2</v>
      </c>
      <c r="X24" s="211">
        <f t="shared" si="12"/>
        <v>-8.3436596447748868E-2</v>
      </c>
      <c r="Y24" s="211">
        <f t="shared" si="12"/>
        <v>0.21188433868289983</v>
      </c>
      <c r="Z24" s="211">
        <f t="shared" si="12"/>
        <v>-0.21035268714011515</v>
      </c>
      <c r="AA24" s="244"/>
      <c r="AB24" s="245"/>
      <c r="AC24" s="97">
        <f t="shared" ref="AC24:AG28" si="13">O24-C24</f>
        <v>2740</v>
      </c>
      <c r="AD24" s="74">
        <f t="shared" si="13"/>
        <v>-1664</v>
      </c>
      <c r="AE24" s="75">
        <f t="shared" si="13"/>
        <v>-1414</v>
      </c>
      <c r="AF24" s="75">
        <f t="shared" si="13"/>
        <v>3063</v>
      </c>
      <c r="AG24" s="75">
        <f t="shared" si="13"/>
        <v>-3507</v>
      </c>
      <c r="AH24" s="98"/>
      <c r="AI24" s="99"/>
      <c r="AJ24" s="73">
        <f>IF(ISERROR(GETPIVOTDATA("VALUE",'CSS WK pvt'!$J$2,"DT_FILE",AJ$8,"COMMODITY",AJ$6,"TRIM_CAT",TRIM(B24),"TRIM_LINE",A23))=TRUE,0,GETPIVOTDATA("VALUE",'CSS WK pvt'!$J$2,"DT_FILE",AJ$8,"COMMODITY",AJ$6,"TRIM_CAT",TRIM(B24),"TRIM_LINE",A23))</f>
        <v>13165</v>
      </c>
    </row>
    <row r="25" spans="1:36" s="68" customFormat="1" x14ac:dyDescent="0.25">
      <c r="A25" s="174"/>
      <c r="B25" s="69" t="s">
        <v>31</v>
      </c>
      <c r="C25" s="94">
        <v>1938</v>
      </c>
      <c r="D25" s="95">
        <v>1857</v>
      </c>
      <c r="E25" s="95">
        <v>1391</v>
      </c>
      <c r="F25" s="95">
        <v>1017</v>
      </c>
      <c r="G25" s="95">
        <v>1011</v>
      </c>
      <c r="H25" s="95">
        <v>857</v>
      </c>
      <c r="I25" s="95">
        <v>1027</v>
      </c>
      <c r="J25" s="95">
        <v>1098</v>
      </c>
      <c r="K25" s="95">
        <v>1345</v>
      </c>
      <c r="L25" s="95">
        <v>1569</v>
      </c>
      <c r="M25" s="68">
        <v>2012</v>
      </c>
      <c r="N25" s="96">
        <v>1485</v>
      </c>
      <c r="O25" s="94">
        <v>1235</v>
      </c>
      <c r="P25" s="95">
        <v>1161</v>
      </c>
      <c r="Q25" s="95">
        <v>999</v>
      </c>
      <c r="R25" s="95">
        <v>1023</v>
      </c>
      <c r="S25" s="95">
        <v>757</v>
      </c>
      <c r="T25" s="95">
        <v>757</v>
      </c>
      <c r="U25" s="96"/>
      <c r="V25" s="211">
        <f t="shared" si="12"/>
        <v>-0.36274509803921567</v>
      </c>
      <c r="W25" s="211">
        <f t="shared" si="12"/>
        <v>-0.37479806138933763</v>
      </c>
      <c r="X25" s="211">
        <f t="shared" si="12"/>
        <v>-0.28181164629762762</v>
      </c>
      <c r="Y25" s="211">
        <f t="shared" si="12"/>
        <v>5.8997050147492625E-3</v>
      </c>
      <c r="Z25" s="211">
        <f t="shared" si="12"/>
        <v>-0.25123639960435212</v>
      </c>
      <c r="AA25" s="244"/>
      <c r="AB25" s="245"/>
      <c r="AC25" s="97">
        <f t="shared" si="13"/>
        <v>-703</v>
      </c>
      <c r="AD25" s="74">
        <f t="shared" si="13"/>
        <v>-696</v>
      </c>
      <c r="AE25" s="75">
        <f t="shared" si="13"/>
        <v>-392</v>
      </c>
      <c r="AF25" s="75">
        <f t="shared" si="13"/>
        <v>6</v>
      </c>
      <c r="AG25" s="75">
        <f t="shared" si="13"/>
        <v>-254</v>
      </c>
      <c r="AH25" s="98"/>
      <c r="AI25" s="99"/>
      <c r="AJ25" s="73">
        <f>IF(ISERROR(GETPIVOTDATA("VALUE",'CSS WK pvt'!$J$2,"DT_FILE",AJ$8,"COMMODITY",AJ$6,"TRIM_CAT",TRIM(B25),"TRIM_LINE",A23))=TRUE,0,GETPIVOTDATA("VALUE",'CSS WK pvt'!$J$2,"DT_FILE",AJ$8,"COMMODITY",AJ$6,"TRIM_CAT",TRIM(B25),"TRIM_LINE",A23))</f>
        <v>757</v>
      </c>
    </row>
    <row r="26" spans="1:36" s="68" customFormat="1" x14ac:dyDescent="0.25">
      <c r="A26" s="174"/>
      <c r="B26" s="69" t="s">
        <v>32</v>
      </c>
      <c r="C26" s="94">
        <v>1625</v>
      </c>
      <c r="D26" s="95">
        <v>2468</v>
      </c>
      <c r="E26" s="95">
        <v>1548</v>
      </c>
      <c r="F26" s="95">
        <v>1188</v>
      </c>
      <c r="G26" s="95">
        <v>1550</v>
      </c>
      <c r="H26" s="95">
        <v>1372</v>
      </c>
      <c r="I26" s="95">
        <v>1479</v>
      </c>
      <c r="J26" s="95">
        <v>1319</v>
      </c>
      <c r="K26" s="95">
        <v>2190</v>
      </c>
      <c r="L26" s="95">
        <v>2104</v>
      </c>
      <c r="M26" s="68">
        <v>1565</v>
      </c>
      <c r="N26" s="96">
        <v>2224</v>
      </c>
      <c r="O26" s="94">
        <v>2444</v>
      </c>
      <c r="P26" s="95">
        <v>2311</v>
      </c>
      <c r="Q26" s="95">
        <v>1471</v>
      </c>
      <c r="R26" s="95">
        <v>1599</v>
      </c>
      <c r="S26" s="95">
        <v>1307</v>
      </c>
      <c r="T26" s="95">
        <v>1307</v>
      </c>
      <c r="U26" s="96"/>
      <c r="V26" s="211">
        <f t="shared" si="12"/>
        <v>0.504</v>
      </c>
      <c r="W26" s="211">
        <f t="shared" si="12"/>
        <v>-6.3614262560777957E-2</v>
      </c>
      <c r="X26" s="211">
        <f t="shared" si="12"/>
        <v>-4.9741602067183463E-2</v>
      </c>
      <c r="Y26" s="211">
        <f t="shared" si="12"/>
        <v>0.34595959595959597</v>
      </c>
      <c r="Z26" s="211">
        <f t="shared" si="12"/>
        <v>-0.15677419354838709</v>
      </c>
      <c r="AA26" s="244"/>
      <c r="AB26" s="245"/>
      <c r="AC26" s="97">
        <f t="shared" si="13"/>
        <v>819</v>
      </c>
      <c r="AD26" s="74">
        <f t="shared" si="13"/>
        <v>-157</v>
      </c>
      <c r="AE26" s="75">
        <f t="shared" si="13"/>
        <v>-77</v>
      </c>
      <c r="AF26" s="75">
        <f t="shared" si="13"/>
        <v>411</v>
      </c>
      <c r="AG26" s="75">
        <f t="shared" si="13"/>
        <v>-243</v>
      </c>
      <c r="AH26" s="98"/>
      <c r="AI26" s="99"/>
      <c r="AJ26" s="73">
        <f>IF(ISERROR(GETPIVOTDATA("VALUE",'CSS WK pvt'!$J$2,"DT_FILE",AJ$8,"COMMODITY",AJ$6,"TRIM_CAT",TRIM(B26),"TRIM_LINE",A23))=TRUE,0,GETPIVOTDATA("VALUE",'CSS WK pvt'!$J$2,"DT_FILE",AJ$8,"COMMODITY",AJ$6,"TRIM_CAT",TRIM(B26),"TRIM_LINE",A23))</f>
        <v>1307</v>
      </c>
    </row>
    <row r="27" spans="1:36" s="68" customFormat="1" x14ac:dyDescent="0.25">
      <c r="A27" s="174"/>
      <c r="B27" s="69" t="s">
        <v>33</v>
      </c>
      <c r="C27" s="94">
        <v>358</v>
      </c>
      <c r="D27" s="95">
        <v>641</v>
      </c>
      <c r="E27" s="95">
        <v>381</v>
      </c>
      <c r="F27" s="95">
        <v>308</v>
      </c>
      <c r="G27" s="95">
        <v>353</v>
      </c>
      <c r="H27" s="95">
        <v>318</v>
      </c>
      <c r="I27" s="95">
        <v>365</v>
      </c>
      <c r="J27" s="95">
        <v>341</v>
      </c>
      <c r="K27" s="95">
        <v>554</v>
      </c>
      <c r="L27" s="95">
        <v>525</v>
      </c>
      <c r="M27" s="68">
        <v>396</v>
      </c>
      <c r="N27" s="96">
        <v>518</v>
      </c>
      <c r="O27" s="94">
        <v>575</v>
      </c>
      <c r="P27" s="95">
        <v>682</v>
      </c>
      <c r="Q27" s="95">
        <v>357</v>
      </c>
      <c r="R27" s="95">
        <v>456</v>
      </c>
      <c r="S27" s="95">
        <v>402</v>
      </c>
      <c r="T27" s="95">
        <v>402</v>
      </c>
      <c r="U27" s="96"/>
      <c r="V27" s="211">
        <f t="shared" si="12"/>
        <v>0.6061452513966481</v>
      </c>
      <c r="W27" s="211">
        <f t="shared" si="12"/>
        <v>6.3962558502340089E-2</v>
      </c>
      <c r="X27" s="211">
        <f t="shared" si="12"/>
        <v>-6.2992125984251968E-2</v>
      </c>
      <c r="Y27" s="211">
        <f t="shared" si="12"/>
        <v>0.48051948051948051</v>
      </c>
      <c r="Z27" s="211">
        <f t="shared" si="12"/>
        <v>0.13881019830028329</v>
      </c>
      <c r="AA27" s="244"/>
      <c r="AB27" s="245"/>
      <c r="AC27" s="97">
        <f t="shared" si="13"/>
        <v>217</v>
      </c>
      <c r="AD27" s="74">
        <f t="shared" si="13"/>
        <v>41</v>
      </c>
      <c r="AE27" s="75">
        <f t="shared" si="13"/>
        <v>-24</v>
      </c>
      <c r="AF27" s="75">
        <f t="shared" si="13"/>
        <v>148</v>
      </c>
      <c r="AG27" s="75">
        <f t="shared" si="13"/>
        <v>49</v>
      </c>
      <c r="AH27" s="98"/>
      <c r="AI27" s="99"/>
      <c r="AJ27" s="73">
        <f>IF(ISERROR(GETPIVOTDATA("VALUE",'CSS WK pvt'!$J$2,"DT_FILE",AJ$8,"COMMODITY",AJ$6,"TRIM_CAT",TRIM(B27),"TRIM_LINE",A23))=TRUE,0,GETPIVOTDATA("VALUE",'CSS WK pvt'!$J$2,"DT_FILE",AJ$8,"COMMODITY",AJ$6,"TRIM_CAT",TRIM(B27),"TRIM_LINE",A23))</f>
        <v>402</v>
      </c>
    </row>
    <row r="28" spans="1:36" s="68" customFormat="1" x14ac:dyDescent="0.25">
      <c r="A28" s="174"/>
      <c r="B28" s="69" t="s">
        <v>34</v>
      </c>
      <c r="C28" s="94">
        <v>53</v>
      </c>
      <c r="D28" s="95">
        <v>101</v>
      </c>
      <c r="E28" s="95">
        <v>52</v>
      </c>
      <c r="F28" s="95">
        <v>50</v>
      </c>
      <c r="G28" s="95">
        <v>48</v>
      </c>
      <c r="H28" s="95">
        <v>41</v>
      </c>
      <c r="I28" s="95">
        <v>58</v>
      </c>
      <c r="J28" s="95">
        <v>48</v>
      </c>
      <c r="K28" s="95">
        <v>88</v>
      </c>
      <c r="L28" s="95">
        <v>81</v>
      </c>
      <c r="M28" s="68">
        <v>75</v>
      </c>
      <c r="N28" s="96">
        <v>61</v>
      </c>
      <c r="O28" s="94">
        <v>86</v>
      </c>
      <c r="P28" s="95">
        <v>100</v>
      </c>
      <c r="Q28" s="95">
        <v>43</v>
      </c>
      <c r="R28" s="95">
        <v>70</v>
      </c>
      <c r="S28" s="95">
        <v>113</v>
      </c>
      <c r="T28" s="95">
        <v>113</v>
      </c>
      <c r="U28" s="96"/>
      <c r="V28" s="211">
        <f t="shared" si="12"/>
        <v>0.62264150943396224</v>
      </c>
      <c r="W28" s="211">
        <f t="shared" si="12"/>
        <v>-9.9009900990099011E-3</v>
      </c>
      <c r="X28" s="211">
        <f t="shared" si="12"/>
        <v>-0.17307692307692307</v>
      </c>
      <c r="Y28" s="211">
        <f t="shared" si="12"/>
        <v>0.4</v>
      </c>
      <c r="Z28" s="211">
        <f t="shared" si="12"/>
        <v>1.3541666666666667</v>
      </c>
      <c r="AA28" s="244"/>
      <c r="AB28" s="245"/>
      <c r="AC28" s="97">
        <f t="shared" si="13"/>
        <v>33</v>
      </c>
      <c r="AD28" s="74">
        <f t="shared" si="13"/>
        <v>-1</v>
      </c>
      <c r="AE28" s="75">
        <f t="shared" si="13"/>
        <v>-9</v>
      </c>
      <c r="AF28" s="75">
        <f t="shared" si="13"/>
        <v>20</v>
      </c>
      <c r="AG28" s="75">
        <f t="shared" si="13"/>
        <v>65</v>
      </c>
      <c r="AH28" s="98"/>
      <c r="AI28" s="99"/>
      <c r="AJ28" s="73">
        <f>IF(ISERROR(GETPIVOTDATA("VALUE",'CSS WK pvt'!$J$2,"DT_FILE",AJ$8,"COMMODITY",AJ$6,"TRIM_CAT",TRIM(B28),"TRIM_LINE",A23))=TRUE,0,GETPIVOTDATA("VALUE",'CSS WK pvt'!$J$2,"DT_FILE",AJ$8,"COMMODITY",AJ$6,"TRIM_CAT",TRIM(B28),"TRIM_LINE",A23))</f>
        <v>113</v>
      </c>
    </row>
    <row r="29" spans="1:36" s="85" customFormat="1" x14ac:dyDescent="0.25">
      <c r="A29" s="178"/>
      <c r="B29" s="69" t="s">
        <v>35</v>
      </c>
      <c r="C29" s="162">
        <f t="shared" ref="C29:O29" si="14">SUM(C24:C28)</f>
        <v>24205</v>
      </c>
      <c r="D29" s="163">
        <f t="shared" si="14"/>
        <v>26269</v>
      </c>
      <c r="E29" s="163">
        <f t="shared" si="14"/>
        <v>20319</v>
      </c>
      <c r="F29" s="163">
        <f t="shared" si="14"/>
        <v>17019</v>
      </c>
      <c r="G29" s="163">
        <f t="shared" si="14"/>
        <v>19634</v>
      </c>
      <c r="H29" s="163">
        <f t="shared" si="14"/>
        <v>17447</v>
      </c>
      <c r="I29" s="163">
        <f t="shared" si="14"/>
        <v>17930</v>
      </c>
      <c r="J29" s="163">
        <f t="shared" si="14"/>
        <v>18186</v>
      </c>
      <c r="K29" s="163">
        <f t="shared" si="14"/>
        <v>23773</v>
      </c>
      <c r="L29" s="163">
        <f t="shared" si="14"/>
        <v>22437</v>
      </c>
      <c r="M29" s="163">
        <f t="shared" si="14"/>
        <v>22894</v>
      </c>
      <c r="N29" s="164">
        <f t="shared" si="14"/>
        <v>28212</v>
      </c>
      <c r="O29" s="162">
        <f t="shared" si="14"/>
        <v>27311</v>
      </c>
      <c r="P29" s="163">
        <v>23792</v>
      </c>
      <c r="Q29" s="163">
        <v>18403</v>
      </c>
      <c r="R29" s="163">
        <v>20667</v>
      </c>
      <c r="S29" s="163">
        <v>15744</v>
      </c>
      <c r="T29" s="163">
        <v>15744</v>
      </c>
      <c r="U29" s="164"/>
      <c r="V29" s="246">
        <f t="shared" si="12"/>
        <v>0.12832059491840528</v>
      </c>
      <c r="W29" s="247">
        <f t="shared" si="12"/>
        <v>-9.4293654117020065E-2</v>
      </c>
      <c r="X29" s="248">
        <f t="shared" si="12"/>
        <v>-9.4295979132831345E-2</v>
      </c>
      <c r="Y29" s="248">
        <f t="shared" si="12"/>
        <v>0.21434866913449674</v>
      </c>
      <c r="Z29" s="248">
        <f t="shared" si="12"/>
        <v>-0.19812570031577875</v>
      </c>
      <c r="AA29" s="248"/>
      <c r="AB29" s="249"/>
      <c r="AC29" s="100">
        <f t="shared" ref="AC29:AF29" si="15">SUM(AC24:AC28)</f>
        <v>3106</v>
      </c>
      <c r="AD29" s="165">
        <f t="shared" si="15"/>
        <v>-2477</v>
      </c>
      <c r="AE29" s="166">
        <f t="shared" si="15"/>
        <v>-1916</v>
      </c>
      <c r="AF29" s="166">
        <f t="shared" si="15"/>
        <v>3648</v>
      </c>
      <c r="AG29" s="166">
        <f t="shared" ref="AG29" si="16">SUM(AG24:AG28)</f>
        <v>-3890</v>
      </c>
      <c r="AH29" s="166"/>
      <c r="AI29" s="167"/>
      <c r="AJ29" s="100">
        <f t="shared" ref="AJ29" si="17">SUM(AJ24:AJ28)</f>
        <v>15744</v>
      </c>
    </row>
    <row r="30" spans="1:36" s="68" customFormat="1" x14ac:dyDescent="0.25">
      <c r="A30" s="176">
        <f>+A23+1</f>
        <v>4</v>
      </c>
      <c r="B30" s="101" t="s">
        <v>18</v>
      </c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2"/>
      <c r="P30" s="103"/>
      <c r="Q30" s="103"/>
      <c r="R30" s="103"/>
      <c r="S30" s="103"/>
      <c r="T30" s="103"/>
      <c r="U30" s="104"/>
      <c r="V30" s="250"/>
      <c r="W30" s="251"/>
      <c r="X30" s="252"/>
      <c r="Y30" s="252"/>
      <c r="Z30" s="252"/>
      <c r="AA30" s="252"/>
      <c r="AB30" s="253"/>
      <c r="AC30" s="105"/>
      <c r="AD30" s="106"/>
      <c r="AE30" s="107"/>
      <c r="AF30" s="107"/>
      <c r="AG30" s="107"/>
      <c r="AH30" s="107"/>
      <c r="AI30" s="108"/>
      <c r="AJ30" s="105"/>
    </row>
    <row r="31" spans="1:36" s="68" customFormat="1" x14ac:dyDescent="0.25">
      <c r="A31" s="176"/>
      <c r="B31" s="69" t="s">
        <v>30</v>
      </c>
      <c r="C31" s="94">
        <v>7789</v>
      </c>
      <c r="D31" s="95">
        <v>9173</v>
      </c>
      <c r="E31" s="95">
        <v>9340</v>
      </c>
      <c r="F31" s="95">
        <v>7505</v>
      </c>
      <c r="G31" s="95">
        <v>5875</v>
      </c>
      <c r="H31" s="95">
        <v>6064</v>
      </c>
      <c r="I31" s="95">
        <v>5643</v>
      </c>
      <c r="J31" s="95">
        <v>5745</v>
      </c>
      <c r="K31" s="95">
        <v>6514</v>
      </c>
      <c r="L31" s="95">
        <v>6270</v>
      </c>
      <c r="M31" s="95">
        <v>7559</v>
      </c>
      <c r="N31" s="96">
        <v>8883</v>
      </c>
      <c r="O31" s="94">
        <v>11346</v>
      </c>
      <c r="P31" s="95">
        <v>12508</v>
      </c>
      <c r="Q31" s="95">
        <v>9899</v>
      </c>
      <c r="R31" s="95">
        <v>7819</v>
      </c>
      <c r="S31" s="95">
        <v>7128</v>
      </c>
      <c r="T31" s="95">
        <v>7128</v>
      </c>
      <c r="U31" s="96"/>
      <c r="V31" s="211">
        <f t="shared" ref="V31:Z36" si="18">IF(ISERROR((O31-C31)/C31)=TRUE,0,(O31-C31)/C31)</f>
        <v>0.45666966234433176</v>
      </c>
      <c r="W31" s="211">
        <f t="shared" si="18"/>
        <v>0.36356699007958138</v>
      </c>
      <c r="X31" s="211">
        <f t="shared" si="18"/>
        <v>5.9850107066381157E-2</v>
      </c>
      <c r="Y31" s="211">
        <f t="shared" si="18"/>
        <v>4.1838774150566291E-2</v>
      </c>
      <c r="Z31" s="211">
        <f t="shared" si="18"/>
        <v>0.21327659574468086</v>
      </c>
      <c r="AA31" s="244"/>
      <c r="AB31" s="245"/>
      <c r="AC31" s="97">
        <f t="shared" ref="AC31:AG35" si="19">O31-C31</f>
        <v>3557</v>
      </c>
      <c r="AD31" s="74">
        <f t="shared" si="19"/>
        <v>3335</v>
      </c>
      <c r="AE31" s="75">
        <f t="shared" si="19"/>
        <v>559</v>
      </c>
      <c r="AF31" s="75">
        <f t="shared" si="19"/>
        <v>314</v>
      </c>
      <c r="AG31" s="75">
        <f t="shared" si="19"/>
        <v>1253</v>
      </c>
      <c r="AH31" s="98"/>
      <c r="AI31" s="99"/>
      <c r="AJ31" s="73">
        <f>IF(ISERROR(GETPIVOTDATA("VALUE",'CSS WK pvt'!$J$2,"DT_FILE",AJ$8,"COMMODITY",AJ$6,"TRIM_CAT",TRIM(B31),"TRIM_LINE",A30))=TRUE,0,GETPIVOTDATA("VALUE",'CSS WK pvt'!$J$2,"DT_FILE",AJ$8,"COMMODITY",AJ$6,"TRIM_CAT",TRIM(B31),"TRIM_LINE",A30))</f>
        <v>7128</v>
      </c>
    </row>
    <row r="32" spans="1:36" s="68" customFormat="1" x14ac:dyDescent="0.25">
      <c r="A32" s="176"/>
      <c r="B32" s="69" t="s">
        <v>31</v>
      </c>
      <c r="C32" s="94">
        <v>1682</v>
      </c>
      <c r="D32" s="95">
        <v>1490</v>
      </c>
      <c r="E32" s="95">
        <v>1281</v>
      </c>
      <c r="F32" s="95">
        <v>957</v>
      </c>
      <c r="G32" s="95">
        <v>700</v>
      </c>
      <c r="H32" s="95">
        <v>542</v>
      </c>
      <c r="I32" s="95">
        <v>507</v>
      </c>
      <c r="J32" s="95">
        <v>625</v>
      </c>
      <c r="K32" s="95">
        <v>744</v>
      </c>
      <c r="L32" s="95">
        <v>842</v>
      </c>
      <c r="M32" s="95">
        <v>1217</v>
      </c>
      <c r="N32" s="96">
        <v>1065</v>
      </c>
      <c r="O32" s="94">
        <v>1149</v>
      </c>
      <c r="P32" s="95">
        <v>988</v>
      </c>
      <c r="Q32" s="95">
        <v>903</v>
      </c>
      <c r="R32" s="95">
        <v>789</v>
      </c>
      <c r="S32" s="95">
        <v>643</v>
      </c>
      <c r="T32" s="95">
        <v>643</v>
      </c>
      <c r="U32" s="96"/>
      <c r="V32" s="211">
        <f t="shared" si="18"/>
        <v>-0.31688466111771701</v>
      </c>
      <c r="W32" s="211">
        <f t="shared" si="18"/>
        <v>-0.33691275167785234</v>
      </c>
      <c r="X32" s="211">
        <f t="shared" si="18"/>
        <v>-0.29508196721311475</v>
      </c>
      <c r="Y32" s="211">
        <f t="shared" si="18"/>
        <v>-0.17554858934169279</v>
      </c>
      <c r="Z32" s="211">
        <f t="shared" si="18"/>
        <v>-8.1428571428571433E-2</v>
      </c>
      <c r="AA32" s="244"/>
      <c r="AB32" s="245"/>
      <c r="AC32" s="97">
        <f t="shared" si="19"/>
        <v>-533</v>
      </c>
      <c r="AD32" s="74">
        <f t="shared" si="19"/>
        <v>-502</v>
      </c>
      <c r="AE32" s="75">
        <f t="shared" si="19"/>
        <v>-378</v>
      </c>
      <c r="AF32" s="75">
        <f t="shared" si="19"/>
        <v>-168</v>
      </c>
      <c r="AG32" s="75">
        <f t="shared" si="19"/>
        <v>-57</v>
      </c>
      <c r="AH32" s="98"/>
      <c r="AI32" s="99"/>
      <c r="AJ32" s="73">
        <f>IF(ISERROR(GETPIVOTDATA("VALUE",'CSS WK pvt'!$J$2,"DT_FILE",AJ$8,"COMMODITY",AJ$6,"TRIM_CAT",TRIM(B32),"TRIM_LINE",A30))=TRUE,0,GETPIVOTDATA("VALUE",'CSS WK pvt'!$J$2,"DT_FILE",AJ$8,"COMMODITY",AJ$6,"TRIM_CAT",TRIM(B32),"TRIM_LINE",A30))</f>
        <v>643</v>
      </c>
    </row>
    <row r="33" spans="1:36" s="68" customFormat="1" x14ac:dyDescent="0.25">
      <c r="A33" s="176"/>
      <c r="B33" s="69" t="s">
        <v>32</v>
      </c>
      <c r="C33" s="94">
        <v>658</v>
      </c>
      <c r="D33" s="95">
        <v>608</v>
      </c>
      <c r="E33" s="95">
        <v>937</v>
      </c>
      <c r="F33" s="95">
        <v>556</v>
      </c>
      <c r="G33" s="95">
        <v>501</v>
      </c>
      <c r="H33" s="95">
        <v>555</v>
      </c>
      <c r="I33" s="95">
        <v>552</v>
      </c>
      <c r="J33" s="95">
        <v>548</v>
      </c>
      <c r="K33" s="95">
        <v>481</v>
      </c>
      <c r="L33" s="95">
        <v>610</v>
      </c>
      <c r="M33" s="95">
        <v>662</v>
      </c>
      <c r="N33" s="96">
        <v>685</v>
      </c>
      <c r="O33" s="94">
        <v>994</v>
      </c>
      <c r="P33" s="95">
        <v>1555</v>
      </c>
      <c r="Q33" s="95">
        <v>798</v>
      </c>
      <c r="R33" s="95">
        <v>539</v>
      </c>
      <c r="S33" s="95">
        <v>503</v>
      </c>
      <c r="T33" s="95">
        <v>503</v>
      </c>
      <c r="U33" s="96"/>
      <c r="V33" s="211">
        <f t="shared" si="18"/>
        <v>0.51063829787234039</v>
      </c>
      <c r="W33" s="211">
        <f t="shared" si="18"/>
        <v>1.5575657894736843</v>
      </c>
      <c r="X33" s="211">
        <f t="shared" si="18"/>
        <v>-0.14834578441835647</v>
      </c>
      <c r="Y33" s="211">
        <f t="shared" si="18"/>
        <v>-3.0575539568345324E-2</v>
      </c>
      <c r="Z33" s="211">
        <f t="shared" si="18"/>
        <v>3.9920159680638719E-3</v>
      </c>
      <c r="AA33" s="244"/>
      <c r="AB33" s="245"/>
      <c r="AC33" s="97">
        <f t="shared" si="19"/>
        <v>336</v>
      </c>
      <c r="AD33" s="74">
        <f t="shared" si="19"/>
        <v>947</v>
      </c>
      <c r="AE33" s="75">
        <f t="shared" si="19"/>
        <v>-139</v>
      </c>
      <c r="AF33" s="75">
        <f t="shared" si="19"/>
        <v>-17</v>
      </c>
      <c r="AG33" s="75">
        <f t="shared" si="19"/>
        <v>2</v>
      </c>
      <c r="AH33" s="98"/>
      <c r="AI33" s="99"/>
      <c r="AJ33" s="73">
        <f>IF(ISERROR(GETPIVOTDATA("VALUE",'CSS WK pvt'!$J$2,"DT_FILE",AJ$8,"COMMODITY",AJ$6,"TRIM_CAT",TRIM(B33),"TRIM_LINE",A30))=TRUE,0,GETPIVOTDATA("VALUE",'CSS WK pvt'!$J$2,"DT_FILE",AJ$8,"COMMODITY",AJ$6,"TRIM_CAT",TRIM(B33),"TRIM_LINE",A30))</f>
        <v>503</v>
      </c>
    </row>
    <row r="34" spans="1:36" s="68" customFormat="1" x14ac:dyDescent="0.25">
      <c r="A34" s="176"/>
      <c r="B34" s="69" t="s">
        <v>33</v>
      </c>
      <c r="C34" s="94">
        <v>152</v>
      </c>
      <c r="D34" s="95">
        <v>118</v>
      </c>
      <c r="E34" s="95">
        <v>212</v>
      </c>
      <c r="F34" s="95">
        <v>114</v>
      </c>
      <c r="G34" s="95">
        <v>118</v>
      </c>
      <c r="H34" s="95">
        <v>120</v>
      </c>
      <c r="I34" s="95">
        <v>110</v>
      </c>
      <c r="J34" s="95">
        <v>106</v>
      </c>
      <c r="K34" s="95">
        <v>93</v>
      </c>
      <c r="L34" s="95">
        <v>143</v>
      </c>
      <c r="M34" s="95">
        <v>138</v>
      </c>
      <c r="N34" s="96">
        <v>136</v>
      </c>
      <c r="O34" s="94">
        <v>208</v>
      </c>
      <c r="P34" s="95">
        <v>341</v>
      </c>
      <c r="Q34" s="95">
        <v>188</v>
      </c>
      <c r="R34" s="95">
        <v>135</v>
      </c>
      <c r="S34" s="95">
        <v>131</v>
      </c>
      <c r="T34" s="95">
        <v>131</v>
      </c>
      <c r="U34" s="96"/>
      <c r="V34" s="211">
        <f t="shared" si="18"/>
        <v>0.36842105263157893</v>
      </c>
      <c r="W34" s="211">
        <f t="shared" si="18"/>
        <v>1.8898305084745763</v>
      </c>
      <c r="X34" s="211">
        <f t="shared" si="18"/>
        <v>-0.11320754716981132</v>
      </c>
      <c r="Y34" s="211">
        <f t="shared" si="18"/>
        <v>0.18421052631578946</v>
      </c>
      <c r="Z34" s="211">
        <f t="shared" si="18"/>
        <v>0.11016949152542373</v>
      </c>
      <c r="AA34" s="244"/>
      <c r="AB34" s="245"/>
      <c r="AC34" s="97">
        <f t="shared" si="19"/>
        <v>56</v>
      </c>
      <c r="AD34" s="74">
        <f t="shared" si="19"/>
        <v>223</v>
      </c>
      <c r="AE34" s="75">
        <f t="shared" si="19"/>
        <v>-24</v>
      </c>
      <c r="AF34" s="75">
        <f t="shared" si="19"/>
        <v>21</v>
      </c>
      <c r="AG34" s="75">
        <f t="shared" si="19"/>
        <v>13</v>
      </c>
      <c r="AH34" s="98"/>
      <c r="AI34" s="99"/>
      <c r="AJ34" s="73">
        <f>IF(ISERROR(GETPIVOTDATA("VALUE",'CSS WK pvt'!$J$2,"DT_FILE",AJ$8,"COMMODITY",AJ$6,"TRIM_CAT",TRIM(B34),"TRIM_LINE",A30))=TRUE,0,GETPIVOTDATA("VALUE",'CSS WK pvt'!$J$2,"DT_FILE",AJ$8,"COMMODITY",AJ$6,"TRIM_CAT",TRIM(B34),"TRIM_LINE",A30))</f>
        <v>131</v>
      </c>
    </row>
    <row r="35" spans="1:36" s="68" customFormat="1" x14ac:dyDescent="0.25">
      <c r="A35" s="176"/>
      <c r="B35" s="69" t="s">
        <v>34</v>
      </c>
      <c r="C35" s="94">
        <v>17</v>
      </c>
      <c r="D35" s="95">
        <v>13</v>
      </c>
      <c r="E35" s="95">
        <v>35</v>
      </c>
      <c r="F35" s="95">
        <v>11</v>
      </c>
      <c r="G35" s="95">
        <v>24</v>
      </c>
      <c r="H35" s="95">
        <v>13</v>
      </c>
      <c r="I35" s="95">
        <v>15</v>
      </c>
      <c r="J35" s="95">
        <v>8</v>
      </c>
      <c r="K35" s="95">
        <v>10</v>
      </c>
      <c r="L35" s="95">
        <v>16</v>
      </c>
      <c r="M35" s="95">
        <v>15</v>
      </c>
      <c r="N35" s="96">
        <v>26</v>
      </c>
      <c r="O35" s="94">
        <v>31</v>
      </c>
      <c r="P35" s="95">
        <v>49</v>
      </c>
      <c r="Q35" s="95">
        <v>20</v>
      </c>
      <c r="R35" s="95">
        <v>23</v>
      </c>
      <c r="S35" s="95">
        <v>33</v>
      </c>
      <c r="T35" s="95">
        <v>33</v>
      </c>
      <c r="U35" s="96"/>
      <c r="V35" s="211">
        <f t="shared" si="18"/>
        <v>0.82352941176470584</v>
      </c>
      <c r="W35" s="211">
        <f t="shared" si="18"/>
        <v>2.7692307692307692</v>
      </c>
      <c r="X35" s="211">
        <f t="shared" si="18"/>
        <v>-0.42857142857142855</v>
      </c>
      <c r="Y35" s="211">
        <f t="shared" si="18"/>
        <v>1.0909090909090908</v>
      </c>
      <c r="Z35" s="211">
        <f t="shared" si="18"/>
        <v>0.375</v>
      </c>
      <c r="AA35" s="244"/>
      <c r="AB35" s="245"/>
      <c r="AC35" s="97">
        <f t="shared" si="19"/>
        <v>14</v>
      </c>
      <c r="AD35" s="74">
        <f t="shared" si="19"/>
        <v>36</v>
      </c>
      <c r="AE35" s="75">
        <f t="shared" si="19"/>
        <v>-15</v>
      </c>
      <c r="AF35" s="75">
        <f t="shared" si="19"/>
        <v>12</v>
      </c>
      <c r="AG35" s="75">
        <f t="shared" si="19"/>
        <v>9</v>
      </c>
      <c r="AH35" s="98"/>
      <c r="AI35" s="99"/>
      <c r="AJ35" s="73">
        <f>IF(ISERROR(GETPIVOTDATA("VALUE",'CSS WK pvt'!$J$2,"DT_FILE",AJ$8,"COMMODITY",AJ$6,"TRIM_CAT",TRIM(B35),"TRIM_LINE",A30))=TRUE,0,GETPIVOTDATA("VALUE",'CSS WK pvt'!$J$2,"DT_FILE",AJ$8,"COMMODITY",AJ$6,"TRIM_CAT",TRIM(B35),"TRIM_LINE",A30))</f>
        <v>33</v>
      </c>
    </row>
    <row r="36" spans="1:36" s="85" customFormat="1" x14ac:dyDescent="0.25">
      <c r="A36" s="177"/>
      <c r="B36" s="69" t="s">
        <v>35</v>
      </c>
      <c r="C36" s="162">
        <f>SUM(C31:C35)</f>
        <v>10298</v>
      </c>
      <c r="D36" s="163">
        <f t="shared" ref="D36:AJ36" si="20">SUM(D31:D35)</f>
        <v>11402</v>
      </c>
      <c r="E36" s="163">
        <f t="shared" si="20"/>
        <v>11805</v>
      </c>
      <c r="F36" s="163">
        <f t="shared" si="20"/>
        <v>9143</v>
      </c>
      <c r="G36" s="163">
        <f t="shared" si="20"/>
        <v>7218</v>
      </c>
      <c r="H36" s="163">
        <f t="shared" si="20"/>
        <v>7294</v>
      </c>
      <c r="I36" s="163">
        <f t="shared" si="20"/>
        <v>6827</v>
      </c>
      <c r="J36" s="163">
        <f t="shared" si="20"/>
        <v>7032</v>
      </c>
      <c r="K36" s="163">
        <f t="shared" si="20"/>
        <v>7842</v>
      </c>
      <c r="L36" s="163">
        <f t="shared" si="20"/>
        <v>7881</v>
      </c>
      <c r="M36" s="163">
        <f t="shared" si="20"/>
        <v>9591</v>
      </c>
      <c r="N36" s="164">
        <f t="shared" si="20"/>
        <v>10795</v>
      </c>
      <c r="O36" s="162">
        <f t="shared" si="20"/>
        <v>13728</v>
      </c>
      <c r="P36" s="163">
        <v>15441</v>
      </c>
      <c r="Q36" s="163">
        <v>11808</v>
      </c>
      <c r="R36" s="163">
        <v>9305</v>
      </c>
      <c r="S36" s="163">
        <v>8438</v>
      </c>
      <c r="T36" s="163">
        <v>8438</v>
      </c>
      <c r="U36" s="164"/>
      <c r="V36" s="246">
        <f t="shared" si="18"/>
        <v>0.33307438337541267</v>
      </c>
      <c r="W36" s="247">
        <f t="shared" si="18"/>
        <v>0.35423609893001229</v>
      </c>
      <c r="X36" s="248">
        <f t="shared" si="18"/>
        <v>2.5412960609911054E-4</v>
      </c>
      <c r="Y36" s="248">
        <f t="shared" si="18"/>
        <v>1.771847314885705E-2</v>
      </c>
      <c r="Z36" s="248">
        <f t="shared" si="18"/>
        <v>0.16902188972014409</v>
      </c>
      <c r="AA36" s="248"/>
      <c r="AB36" s="249"/>
      <c r="AC36" s="100">
        <f>SUM(AC31:AC35)</f>
        <v>3430</v>
      </c>
      <c r="AD36" s="165">
        <f t="shared" ref="AD36:AF36" si="21">SUM(AD31:AD35)</f>
        <v>4039</v>
      </c>
      <c r="AE36" s="166">
        <f t="shared" si="21"/>
        <v>3</v>
      </c>
      <c r="AF36" s="166">
        <f t="shared" si="21"/>
        <v>162</v>
      </c>
      <c r="AG36" s="166">
        <f t="shared" ref="AG36" si="22">SUM(AG31:AG35)</f>
        <v>1220</v>
      </c>
      <c r="AH36" s="166"/>
      <c r="AI36" s="167"/>
      <c r="AJ36" s="100">
        <f t="shared" si="20"/>
        <v>8438</v>
      </c>
    </row>
    <row r="37" spans="1:36" s="68" customFormat="1" x14ac:dyDescent="0.25">
      <c r="A37" s="176">
        <f>+A30+1</f>
        <v>5</v>
      </c>
      <c r="B37" s="101" t="s">
        <v>19</v>
      </c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102"/>
      <c r="P37" s="103"/>
      <c r="Q37" s="103"/>
      <c r="R37" s="103"/>
      <c r="S37" s="103"/>
      <c r="T37" s="103"/>
      <c r="U37" s="104"/>
      <c r="V37" s="250"/>
      <c r="W37" s="251"/>
      <c r="X37" s="252"/>
      <c r="Y37" s="252"/>
      <c r="Z37" s="252"/>
      <c r="AA37" s="252"/>
      <c r="AB37" s="253"/>
      <c r="AC37" s="105"/>
      <c r="AD37" s="106"/>
      <c r="AE37" s="107"/>
      <c r="AF37" s="107"/>
      <c r="AG37" s="107"/>
      <c r="AH37" s="107"/>
      <c r="AI37" s="108"/>
      <c r="AJ37" s="105"/>
    </row>
    <row r="38" spans="1:36" s="68" customFormat="1" x14ac:dyDescent="0.25">
      <c r="A38" s="176"/>
      <c r="B38" s="69" t="s">
        <v>30</v>
      </c>
      <c r="C38" s="94">
        <v>11562</v>
      </c>
      <c r="D38" s="95">
        <v>12789</v>
      </c>
      <c r="E38" s="95">
        <v>14421</v>
      </c>
      <c r="F38" s="95">
        <v>17086</v>
      </c>
      <c r="G38" s="95">
        <v>18106</v>
      </c>
      <c r="H38" s="95">
        <v>18224</v>
      </c>
      <c r="I38" s="95">
        <v>18211</v>
      </c>
      <c r="J38" s="95">
        <v>17399</v>
      </c>
      <c r="K38" s="95">
        <v>17154</v>
      </c>
      <c r="L38" s="95">
        <v>16996</v>
      </c>
      <c r="M38" s="95">
        <v>16813</v>
      </c>
      <c r="N38" s="96">
        <v>16313</v>
      </c>
      <c r="O38" s="94">
        <v>18169</v>
      </c>
      <c r="P38" s="95">
        <v>22814</v>
      </c>
      <c r="Q38" s="95">
        <v>26670</v>
      </c>
      <c r="R38" s="95">
        <v>27695</v>
      </c>
      <c r="S38" s="95">
        <v>28301</v>
      </c>
      <c r="T38" s="95">
        <v>28301</v>
      </c>
      <c r="U38" s="96"/>
      <c r="V38" s="211">
        <f t="shared" ref="V38:Z43" si="23">IF(ISERROR((O38-C38)/C38)=TRUE,0,(O38-C38)/C38)</f>
        <v>0.57144092717522921</v>
      </c>
      <c r="W38" s="211">
        <f t="shared" si="23"/>
        <v>0.78387676909844395</v>
      </c>
      <c r="X38" s="211">
        <f t="shared" si="23"/>
        <v>0.84938631162887457</v>
      </c>
      <c r="Y38" s="211">
        <f t="shared" si="23"/>
        <v>0.62091771040618049</v>
      </c>
      <c r="Z38" s="211">
        <f t="shared" si="23"/>
        <v>0.5630730144703413</v>
      </c>
      <c r="AA38" s="244"/>
      <c r="AB38" s="245"/>
      <c r="AC38" s="97">
        <f t="shared" ref="AC38:AG42" si="24">O38-C38</f>
        <v>6607</v>
      </c>
      <c r="AD38" s="74">
        <f t="shared" si="24"/>
        <v>10025</v>
      </c>
      <c r="AE38" s="75">
        <f t="shared" si="24"/>
        <v>12249</v>
      </c>
      <c r="AF38" s="75">
        <f t="shared" si="24"/>
        <v>10609</v>
      </c>
      <c r="AG38" s="75">
        <f t="shared" si="24"/>
        <v>10195</v>
      </c>
      <c r="AH38" s="98"/>
      <c r="AI38" s="99"/>
      <c r="AJ38" s="73">
        <f>IF(ISERROR(GETPIVOTDATA("VALUE",'CSS WK pvt'!$J$2,"DT_FILE",AJ$8,"COMMODITY",AJ$6,"TRIM_CAT",TRIM(B38),"TRIM_LINE",A37))=TRUE,0,GETPIVOTDATA("VALUE",'CSS WK pvt'!$J$2,"DT_FILE",AJ$8,"COMMODITY",AJ$6,"TRIM_CAT",TRIM(B38),"TRIM_LINE",A37))</f>
        <v>28301</v>
      </c>
    </row>
    <row r="39" spans="1:36" s="68" customFormat="1" x14ac:dyDescent="0.25">
      <c r="A39" s="176"/>
      <c r="B39" s="69" t="s">
        <v>31</v>
      </c>
      <c r="C39" s="94">
        <v>5631</v>
      </c>
      <c r="D39" s="95">
        <v>6170</v>
      </c>
      <c r="E39" s="95">
        <v>5648</v>
      </c>
      <c r="F39" s="95">
        <v>4987</v>
      </c>
      <c r="G39" s="95">
        <v>4880</v>
      </c>
      <c r="H39" s="95">
        <v>5113</v>
      </c>
      <c r="I39" s="95">
        <v>5171</v>
      </c>
      <c r="J39" s="95">
        <v>5163</v>
      </c>
      <c r="K39" s="95">
        <v>5339</v>
      </c>
      <c r="L39" s="95">
        <v>5424</v>
      </c>
      <c r="M39" s="95">
        <v>5585</v>
      </c>
      <c r="N39" s="96">
        <v>4425</v>
      </c>
      <c r="O39" s="94">
        <v>4506</v>
      </c>
      <c r="P39" s="95">
        <v>4901</v>
      </c>
      <c r="Q39" s="95">
        <v>4899</v>
      </c>
      <c r="R39" s="95">
        <v>5177</v>
      </c>
      <c r="S39" s="95">
        <v>5734</v>
      </c>
      <c r="T39" s="95">
        <v>5734</v>
      </c>
      <c r="U39" s="96"/>
      <c r="V39" s="211">
        <f t="shared" si="23"/>
        <v>-0.19978689397975494</v>
      </c>
      <c r="W39" s="211">
        <f t="shared" si="23"/>
        <v>-0.20567260940032414</v>
      </c>
      <c r="X39" s="211">
        <f t="shared" si="23"/>
        <v>-0.13261331444759206</v>
      </c>
      <c r="Y39" s="211">
        <f t="shared" si="23"/>
        <v>3.8099057549629035E-2</v>
      </c>
      <c r="Z39" s="211">
        <f t="shared" si="23"/>
        <v>0.17499999999999999</v>
      </c>
      <c r="AA39" s="244"/>
      <c r="AB39" s="245"/>
      <c r="AC39" s="97">
        <f t="shared" si="24"/>
        <v>-1125</v>
      </c>
      <c r="AD39" s="74">
        <f t="shared" si="24"/>
        <v>-1269</v>
      </c>
      <c r="AE39" s="75">
        <f t="shared" si="24"/>
        <v>-749</v>
      </c>
      <c r="AF39" s="75">
        <f t="shared" si="24"/>
        <v>190</v>
      </c>
      <c r="AG39" s="75">
        <f t="shared" si="24"/>
        <v>854</v>
      </c>
      <c r="AH39" s="98"/>
      <c r="AI39" s="99"/>
      <c r="AJ39" s="73">
        <f>IF(ISERROR(GETPIVOTDATA("VALUE",'CSS WK pvt'!$J$2,"DT_FILE",AJ$8,"COMMODITY",AJ$6,"TRIM_CAT",TRIM(B39),"TRIM_LINE",A37))=TRUE,0,GETPIVOTDATA("VALUE",'CSS WK pvt'!$J$2,"DT_FILE",AJ$8,"COMMODITY",AJ$6,"TRIM_CAT",TRIM(B39),"TRIM_LINE",A37))</f>
        <v>5734</v>
      </c>
    </row>
    <row r="40" spans="1:36" s="68" customFormat="1" x14ac:dyDescent="0.25">
      <c r="A40" s="176"/>
      <c r="B40" s="69" t="s">
        <v>32</v>
      </c>
      <c r="C40" s="94">
        <v>337</v>
      </c>
      <c r="D40" s="95">
        <v>437</v>
      </c>
      <c r="E40" s="95">
        <v>518</v>
      </c>
      <c r="F40" s="95">
        <v>682</v>
      </c>
      <c r="G40" s="95">
        <v>599</v>
      </c>
      <c r="H40" s="95">
        <v>594</v>
      </c>
      <c r="I40" s="95">
        <v>585</v>
      </c>
      <c r="J40" s="95">
        <v>572</v>
      </c>
      <c r="K40" s="95">
        <v>572</v>
      </c>
      <c r="L40" s="95">
        <v>490</v>
      </c>
      <c r="M40" s="95">
        <v>532</v>
      </c>
      <c r="N40" s="96">
        <v>409</v>
      </c>
      <c r="O40" s="94">
        <v>552</v>
      </c>
      <c r="P40" s="95">
        <v>1056</v>
      </c>
      <c r="Q40" s="95">
        <v>1687</v>
      </c>
      <c r="R40" s="95">
        <v>1620</v>
      </c>
      <c r="S40" s="95">
        <v>1537</v>
      </c>
      <c r="T40" s="95">
        <v>1537</v>
      </c>
      <c r="U40" s="96"/>
      <c r="V40" s="211">
        <f t="shared" si="23"/>
        <v>0.63798219584569738</v>
      </c>
      <c r="W40" s="211">
        <f t="shared" si="23"/>
        <v>1.4164759725400458</v>
      </c>
      <c r="X40" s="211">
        <f t="shared" si="23"/>
        <v>2.2567567567567566</v>
      </c>
      <c r="Y40" s="211">
        <f t="shared" si="23"/>
        <v>1.3753665689149561</v>
      </c>
      <c r="Z40" s="211">
        <f t="shared" si="23"/>
        <v>1.5659432387312187</v>
      </c>
      <c r="AA40" s="244"/>
      <c r="AB40" s="245"/>
      <c r="AC40" s="97">
        <f t="shared" si="24"/>
        <v>215</v>
      </c>
      <c r="AD40" s="74">
        <f t="shared" si="24"/>
        <v>619</v>
      </c>
      <c r="AE40" s="75">
        <f t="shared" si="24"/>
        <v>1169</v>
      </c>
      <c r="AF40" s="75">
        <f t="shared" si="24"/>
        <v>938</v>
      </c>
      <c r="AG40" s="75">
        <f t="shared" si="24"/>
        <v>938</v>
      </c>
      <c r="AH40" s="98"/>
      <c r="AI40" s="99"/>
      <c r="AJ40" s="73">
        <f>IF(ISERROR(GETPIVOTDATA("VALUE",'CSS WK pvt'!$J$2,"DT_FILE",AJ$8,"COMMODITY",AJ$6,"TRIM_CAT",TRIM(B40),"TRIM_LINE",A37))=TRUE,0,GETPIVOTDATA("VALUE",'CSS WK pvt'!$J$2,"DT_FILE",AJ$8,"COMMODITY",AJ$6,"TRIM_CAT",TRIM(B40),"TRIM_LINE",A37))</f>
        <v>1537</v>
      </c>
    </row>
    <row r="41" spans="1:36" s="68" customFormat="1" x14ac:dyDescent="0.25">
      <c r="A41" s="176"/>
      <c r="B41" s="69" t="s">
        <v>33</v>
      </c>
      <c r="C41" s="94">
        <v>93</v>
      </c>
      <c r="D41" s="95">
        <v>122</v>
      </c>
      <c r="E41" s="95">
        <v>114</v>
      </c>
      <c r="F41" s="95">
        <v>139</v>
      </c>
      <c r="G41" s="95">
        <v>142</v>
      </c>
      <c r="H41" s="95">
        <v>128</v>
      </c>
      <c r="I41" s="95">
        <v>123</v>
      </c>
      <c r="J41" s="95">
        <v>142</v>
      </c>
      <c r="K41" s="95">
        <v>132</v>
      </c>
      <c r="L41" s="95">
        <v>114</v>
      </c>
      <c r="M41" s="95">
        <v>119</v>
      </c>
      <c r="N41" s="96">
        <v>96</v>
      </c>
      <c r="O41" s="94">
        <v>112</v>
      </c>
      <c r="P41" s="95">
        <v>202</v>
      </c>
      <c r="Q41" s="95">
        <v>283</v>
      </c>
      <c r="R41" s="95">
        <v>285</v>
      </c>
      <c r="S41" s="95">
        <v>301</v>
      </c>
      <c r="T41" s="95">
        <v>301</v>
      </c>
      <c r="U41" s="96"/>
      <c r="V41" s="211">
        <f t="shared" si="23"/>
        <v>0.20430107526881722</v>
      </c>
      <c r="W41" s="211">
        <f t="shared" si="23"/>
        <v>0.65573770491803274</v>
      </c>
      <c r="X41" s="211">
        <f t="shared" si="23"/>
        <v>1.4824561403508771</v>
      </c>
      <c r="Y41" s="211">
        <f t="shared" si="23"/>
        <v>1.0503597122302157</v>
      </c>
      <c r="Z41" s="211">
        <f t="shared" si="23"/>
        <v>1.119718309859155</v>
      </c>
      <c r="AA41" s="244"/>
      <c r="AB41" s="245"/>
      <c r="AC41" s="97">
        <f t="shared" si="24"/>
        <v>19</v>
      </c>
      <c r="AD41" s="74">
        <f t="shared" si="24"/>
        <v>80</v>
      </c>
      <c r="AE41" s="75">
        <f t="shared" si="24"/>
        <v>169</v>
      </c>
      <c r="AF41" s="75">
        <f t="shared" si="24"/>
        <v>146</v>
      </c>
      <c r="AG41" s="75">
        <f t="shared" si="24"/>
        <v>159</v>
      </c>
      <c r="AH41" s="98"/>
      <c r="AI41" s="99"/>
      <c r="AJ41" s="73">
        <f>IF(ISERROR(GETPIVOTDATA("VALUE",'CSS WK pvt'!$J$2,"DT_FILE",AJ$8,"COMMODITY",AJ$6,"TRIM_CAT",TRIM(B41),"TRIM_LINE",A37))=TRUE,0,GETPIVOTDATA("VALUE",'CSS WK pvt'!$J$2,"DT_FILE",AJ$8,"COMMODITY",AJ$6,"TRIM_CAT",TRIM(B41),"TRIM_LINE",A37))</f>
        <v>301</v>
      </c>
    </row>
    <row r="42" spans="1:36" s="68" customFormat="1" x14ac:dyDescent="0.25">
      <c r="A42" s="176"/>
      <c r="B42" s="69" t="s">
        <v>34</v>
      </c>
      <c r="C42" s="94">
        <v>14</v>
      </c>
      <c r="D42" s="95">
        <v>14</v>
      </c>
      <c r="E42" s="95">
        <v>14</v>
      </c>
      <c r="F42" s="95">
        <v>13</v>
      </c>
      <c r="G42" s="95">
        <v>15</v>
      </c>
      <c r="H42" s="95">
        <v>19</v>
      </c>
      <c r="I42" s="95">
        <v>19</v>
      </c>
      <c r="J42" s="95">
        <v>17</v>
      </c>
      <c r="K42" s="95">
        <v>18</v>
      </c>
      <c r="L42" s="95">
        <v>16</v>
      </c>
      <c r="M42" s="95">
        <v>18</v>
      </c>
      <c r="N42" s="96">
        <v>11</v>
      </c>
      <c r="O42" s="94">
        <v>14</v>
      </c>
      <c r="P42" s="95">
        <v>22</v>
      </c>
      <c r="Q42" s="95">
        <v>42</v>
      </c>
      <c r="R42" s="95">
        <v>42</v>
      </c>
      <c r="S42" s="95">
        <v>45</v>
      </c>
      <c r="T42" s="95">
        <v>45</v>
      </c>
      <c r="U42" s="96"/>
      <c r="V42" s="211">
        <f t="shared" si="23"/>
        <v>0</v>
      </c>
      <c r="W42" s="211">
        <f t="shared" si="23"/>
        <v>0.5714285714285714</v>
      </c>
      <c r="X42" s="211">
        <f t="shared" si="23"/>
        <v>2</v>
      </c>
      <c r="Y42" s="211">
        <f t="shared" si="23"/>
        <v>2.2307692307692308</v>
      </c>
      <c r="Z42" s="211">
        <f t="shared" si="23"/>
        <v>2</v>
      </c>
      <c r="AA42" s="244"/>
      <c r="AB42" s="245"/>
      <c r="AC42" s="97">
        <f t="shared" si="24"/>
        <v>0</v>
      </c>
      <c r="AD42" s="74">
        <f t="shared" si="24"/>
        <v>8</v>
      </c>
      <c r="AE42" s="75">
        <f t="shared" si="24"/>
        <v>28</v>
      </c>
      <c r="AF42" s="75">
        <f t="shared" si="24"/>
        <v>29</v>
      </c>
      <c r="AG42" s="75">
        <f t="shared" si="24"/>
        <v>30</v>
      </c>
      <c r="AH42" s="98"/>
      <c r="AI42" s="99"/>
      <c r="AJ42" s="73">
        <f>IF(ISERROR(GETPIVOTDATA("VALUE",'CSS WK pvt'!$J$2,"DT_FILE",AJ$8,"COMMODITY",AJ$6,"TRIM_CAT",TRIM(B42),"TRIM_LINE",A37))=TRUE,0,GETPIVOTDATA("VALUE",'CSS WK pvt'!$J$2,"DT_FILE",AJ$8,"COMMODITY",AJ$6,"TRIM_CAT",TRIM(B42),"TRIM_LINE",A37))</f>
        <v>45</v>
      </c>
    </row>
    <row r="43" spans="1:36" s="85" customFormat="1" ht="15.75" thickBot="1" x14ac:dyDescent="0.3">
      <c r="A43" s="177"/>
      <c r="B43" s="77" t="s">
        <v>35</v>
      </c>
      <c r="C43" s="78">
        <f>SUM(C38:C42)</f>
        <v>17637</v>
      </c>
      <c r="D43" s="79">
        <f t="shared" ref="D43:AJ43" si="25">SUM(D38:D42)</f>
        <v>19532</v>
      </c>
      <c r="E43" s="79">
        <f t="shared" si="25"/>
        <v>20715</v>
      </c>
      <c r="F43" s="79">
        <f t="shared" si="25"/>
        <v>22907</v>
      </c>
      <c r="G43" s="79">
        <f t="shared" si="25"/>
        <v>23742</v>
      </c>
      <c r="H43" s="79">
        <f t="shared" si="25"/>
        <v>24078</v>
      </c>
      <c r="I43" s="79">
        <f t="shared" si="25"/>
        <v>24109</v>
      </c>
      <c r="J43" s="79">
        <f t="shared" si="25"/>
        <v>23293</v>
      </c>
      <c r="K43" s="79">
        <f t="shared" si="25"/>
        <v>23215</v>
      </c>
      <c r="L43" s="79">
        <f t="shared" si="25"/>
        <v>23040</v>
      </c>
      <c r="M43" s="79">
        <f t="shared" si="25"/>
        <v>23067</v>
      </c>
      <c r="N43" s="80">
        <f t="shared" si="25"/>
        <v>21254</v>
      </c>
      <c r="O43" s="78">
        <f t="shared" si="25"/>
        <v>23353</v>
      </c>
      <c r="P43" s="79">
        <v>28995</v>
      </c>
      <c r="Q43" s="79">
        <v>33581</v>
      </c>
      <c r="R43" s="79">
        <v>34819</v>
      </c>
      <c r="S43" s="79">
        <v>35918</v>
      </c>
      <c r="T43" s="79">
        <v>35918</v>
      </c>
      <c r="U43" s="80"/>
      <c r="V43" s="212">
        <f t="shared" si="23"/>
        <v>0.32409139876396215</v>
      </c>
      <c r="W43" s="216">
        <f t="shared" si="23"/>
        <v>0.48448699569936515</v>
      </c>
      <c r="X43" s="217">
        <f t="shared" si="23"/>
        <v>0.62109582428192134</v>
      </c>
      <c r="Y43" s="217">
        <f t="shared" si="23"/>
        <v>0.52001571572008554</v>
      </c>
      <c r="Z43" s="217">
        <f t="shared" si="23"/>
        <v>0.51284643248252038</v>
      </c>
      <c r="AA43" s="217"/>
      <c r="AB43" s="218"/>
      <c r="AC43" s="81">
        <f>SUM(AC38:AC42)</f>
        <v>5716</v>
      </c>
      <c r="AD43" s="82">
        <f t="shared" ref="AD43:AF43" si="26">SUM(AD38:AD42)</f>
        <v>9463</v>
      </c>
      <c r="AE43" s="83">
        <f t="shared" si="26"/>
        <v>12866</v>
      </c>
      <c r="AF43" s="83">
        <f t="shared" si="26"/>
        <v>11912</v>
      </c>
      <c r="AG43" s="83">
        <f t="shared" ref="AG43" si="27">SUM(AG38:AG42)</f>
        <v>12176</v>
      </c>
      <c r="AH43" s="83"/>
      <c r="AI43" s="84"/>
      <c r="AJ43" s="81">
        <f t="shared" si="25"/>
        <v>35918</v>
      </c>
    </row>
    <row r="44" spans="1:36" s="42" customFormat="1" x14ac:dyDescent="0.25">
      <c r="A44" s="176">
        <f>+A37+1</f>
        <v>6</v>
      </c>
      <c r="B44" s="41" t="s">
        <v>23</v>
      </c>
      <c r="C44" s="109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9"/>
      <c r="P44" s="110"/>
      <c r="Q44" s="110"/>
      <c r="R44" s="110"/>
      <c r="S44" s="110"/>
      <c r="T44" s="110"/>
      <c r="U44" s="111"/>
      <c r="V44" s="238"/>
      <c r="W44" s="239"/>
      <c r="X44" s="240"/>
      <c r="Y44" s="240"/>
      <c r="Z44" s="240"/>
      <c r="AA44" s="240"/>
      <c r="AB44" s="241"/>
      <c r="AC44" s="112"/>
      <c r="AD44" s="113"/>
      <c r="AE44" s="114"/>
      <c r="AF44" s="114"/>
      <c r="AG44" s="114"/>
      <c r="AH44" s="114"/>
      <c r="AI44" s="115"/>
      <c r="AJ44" s="112"/>
    </row>
    <row r="45" spans="1:36" s="42" customFormat="1" x14ac:dyDescent="0.25">
      <c r="A45" s="176"/>
      <c r="B45" s="43" t="s">
        <v>30</v>
      </c>
      <c r="C45" s="44">
        <v>7200858.8600000003</v>
      </c>
      <c r="D45" s="45">
        <v>7610013.6399999997</v>
      </c>
      <c r="E45" s="45">
        <v>5193594.49</v>
      </c>
      <c r="F45" s="45">
        <v>3077455.57</v>
      </c>
      <c r="G45" s="45">
        <v>2539827.44</v>
      </c>
      <c r="H45" s="45">
        <v>1773303.61</v>
      </c>
      <c r="I45" s="45">
        <v>1692229.04</v>
      </c>
      <c r="J45" s="45">
        <v>1663539.47</v>
      </c>
      <c r="K45" s="45">
        <v>2297456.77</v>
      </c>
      <c r="L45" s="45">
        <v>2963298.5</v>
      </c>
      <c r="M45" s="45">
        <v>5066087.45</v>
      </c>
      <c r="N45" s="46">
        <v>7519310.4800000004</v>
      </c>
      <c r="O45" s="44">
        <v>8003626.3300000001</v>
      </c>
      <c r="P45" s="45">
        <v>7558729</v>
      </c>
      <c r="Q45" s="45">
        <v>6228666</v>
      </c>
      <c r="R45" s="45">
        <v>5407444</v>
      </c>
      <c r="S45" s="45">
        <v>2412490</v>
      </c>
      <c r="T45" s="45">
        <v>2412490</v>
      </c>
      <c r="U45" s="46"/>
      <c r="V45" s="211">
        <f t="shared" ref="V45:Z50" si="28">IF(ISERROR((O45-C45)/C45)=TRUE,0,(O45-C45)/C45)</f>
        <v>0.11148218366829643</v>
      </c>
      <c r="W45" s="211">
        <f t="shared" si="28"/>
        <v>-6.739099616121012E-3</v>
      </c>
      <c r="X45" s="211">
        <f t="shared" si="28"/>
        <v>0.19929771413478214</v>
      </c>
      <c r="Y45" s="211">
        <f t="shared" si="28"/>
        <v>0.75711521320192454</v>
      </c>
      <c r="Z45" s="211">
        <f t="shared" si="28"/>
        <v>-5.0136256500953442E-2</v>
      </c>
      <c r="AA45" s="244"/>
      <c r="AB45" s="245"/>
      <c r="AC45" s="47">
        <f t="shared" ref="AC45:AG49" si="29">O45-C45</f>
        <v>802767.46999999974</v>
      </c>
      <c r="AD45" s="74">
        <f t="shared" si="29"/>
        <v>-51284.639999999665</v>
      </c>
      <c r="AE45" s="75">
        <f t="shared" si="29"/>
        <v>1035071.5099999998</v>
      </c>
      <c r="AF45" s="75">
        <f t="shared" si="29"/>
        <v>2329988.4300000002</v>
      </c>
      <c r="AG45" s="75">
        <f t="shared" si="29"/>
        <v>-127337.43999999994</v>
      </c>
      <c r="AH45" s="48"/>
      <c r="AI45" s="49"/>
      <c r="AJ45" s="73">
        <f>IF(ISERROR(GETPIVOTDATA("VALUE",'CSS WK pvt'!$J$2,"DT_FILE",AJ$8,"COMMODITY",AJ$6,"TRIM_CAT",TRIM(B45),"TRIM_LINE",A44))=TRUE,0,GETPIVOTDATA("VALUE",'CSS WK pvt'!$J$2,"DT_FILE",AJ$8,"COMMODITY",AJ$6,"TRIM_CAT",TRIM(B45),"TRIM_LINE",A44))</f>
        <v>2412490</v>
      </c>
    </row>
    <row r="46" spans="1:36" s="42" customFormat="1" x14ac:dyDescent="0.25">
      <c r="A46" s="176"/>
      <c r="B46" s="43" t="s">
        <v>31</v>
      </c>
      <c r="C46" s="44">
        <v>1735646.42</v>
      </c>
      <c r="D46" s="45">
        <v>1708636.9</v>
      </c>
      <c r="E46" s="45">
        <v>1150702.98</v>
      </c>
      <c r="F46" s="45">
        <v>600476.67000000004</v>
      </c>
      <c r="G46" s="45">
        <v>438601.55</v>
      </c>
      <c r="H46" s="45">
        <v>303780.27</v>
      </c>
      <c r="I46" s="45">
        <v>289911.14</v>
      </c>
      <c r="J46" s="45">
        <v>309782.49</v>
      </c>
      <c r="K46" s="45">
        <v>473186.83</v>
      </c>
      <c r="L46" s="45">
        <v>638140.68999999994</v>
      </c>
      <c r="M46" s="45">
        <v>1082244.6299999999</v>
      </c>
      <c r="N46" s="46">
        <v>1067624.1100000001</v>
      </c>
      <c r="O46" s="44">
        <v>999449.82</v>
      </c>
      <c r="P46" s="45">
        <v>880753</v>
      </c>
      <c r="Q46" s="45">
        <v>742287</v>
      </c>
      <c r="R46" s="45">
        <v>662920</v>
      </c>
      <c r="S46" s="45">
        <v>329931</v>
      </c>
      <c r="T46" s="45">
        <v>329931</v>
      </c>
      <c r="U46" s="46"/>
      <c r="V46" s="211">
        <f t="shared" si="28"/>
        <v>-0.42416277389031803</v>
      </c>
      <c r="W46" s="211">
        <f t="shared" si="28"/>
        <v>-0.48452886625590258</v>
      </c>
      <c r="X46" s="211">
        <f t="shared" si="28"/>
        <v>-0.35492736796423346</v>
      </c>
      <c r="Y46" s="211">
        <f t="shared" si="28"/>
        <v>0.10398960212725659</v>
      </c>
      <c r="Z46" s="211">
        <f t="shared" si="28"/>
        <v>-0.24776599626699905</v>
      </c>
      <c r="AA46" s="244"/>
      <c r="AB46" s="245"/>
      <c r="AC46" s="47">
        <f t="shared" si="29"/>
        <v>-736196.6</v>
      </c>
      <c r="AD46" s="74">
        <f t="shared" si="29"/>
        <v>-827883.89999999991</v>
      </c>
      <c r="AE46" s="75">
        <f t="shared" si="29"/>
        <v>-408415.98</v>
      </c>
      <c r="AF46" s="75">
        <f t="shared" si="29"/>
        <v>62443.329999999958</v>
      </c>
      <c r="AG46" s="75">
        <f t="shared" si="29"/>
        <v>-108670.54999999999</v>
      </c>
      <c r="AH46" s="48"/>
      <c r="AI46" s="49"/>
      <c r="AJ46" s="73">
        <f>IF(ISERROR(GETPIVOTDATA("VALUE",'CSS WK pvt'!$J$2,"DT_FILE",AJ$8,"COMMODITY",AJ$6,"TRIM_CAT",TRIM(B46),"TRIM_LINE",A44))=TRUE,0,GETPIVOTDATA("VALUE",'CSS WK pvt'!$J$2,"DT_FILE",AJ$8,"COMMODITY",AJ$6,"TRIM_CAT",TRIM(B46),"TRIM_LINE",A44))</f>
        <v>329931</v>
      </c>
    </row>
    <row r="47" spans="1:36" s="42" customFormat="1" x14ac:dyDescent="0.25">
      <c r="A47" s="176"/>
      <c r="B47" s="43" t="s">
        <v>32</v>
      </c>
      <c r="C47" s="44">
        <v>748062.74</v>
      </c>
      <c r="D47" s="45">
        <v>838850.9</v>
      </c>
      <c r="E47" s="45">
        <v>472798.92</v>
      </c>
      <c r="F47" s="45">
        <v>240876.88</v>
      </c>
      <c r="G47" s="45">
        <v>200855.56</v>
      </c>
      <c r="H47" s="45">
        <v>147483.19</v>
      </c>
      <c r="I47" s="45">
        <v>176237.11</v>
      </c>
      <c r="J47" s="45">
        <v>146582.34</v>
      </c>
      <c r="K47" s="45">
        <v>203832.13</v>
      </c>
      <c r="L47" s="45">
        <v>277291.51</v>
      </c>
      <c r="M47" s="45">
        <v>472860.88</v>
      </c>
      <c r="N47" s="46">
        <v>718306.24</v>
      </c>
      <c r="O47" s="44">
        <v>945157.18</v>
      </c>
      <c r="P47" s="45">
        <v>1109718</v>
      </c>
      <c r="Q47" s="45">
        <v>594687</v>
      </c>
      <c r="R47" s="45">
        <v>444685</v>
      </c>
      <c r="S47" s="45">
        <v>201491</v>
      </c>
      <c r="T47" s="45">
        <v>201491</v>
      </c>
      <c r="U47" s="46"/>
      <c r="V47" s="211">
        <f t="shared" si="28"/>
        <v>0.26347314130362925</v>
      </c>
      <c r="W47" s="211">
        <f t="shared" si="28"/>
        <v>0.3229025563422534</v>
      </c>
      <c r="X47" s="211">
        <f t="shared" si="28"/>
        <v>0.25780109649996669</v>
      </c>
      <c r="Y47" s="211">
        <f t="shared" si="28"/>
        <v>0.84610909938720558</v>
      </c>
      <c r="Z47" s="211">
        <f t="shared" si="28"/>
        <v>3.1636664675849767E-3</v>
      </c>
      <c r="AA47" s="244"/>
      <c r="AB47" s="245"/>
      <c r="AC47" s="47">
        <f t="shared" si="29"/>
        <v>197094.44000000006</v>
      </c>
      <c r="AD47" s="74">
        <f t="shared" si="29"/>
        <v>270867.09999999998</v>
      </c>
      <c r="AE47" s="75">
        <f t="shared" si="29"/>
        <v>121888.08000000002</v>
      </c>
      <c r="AF47" s="75">
        <f t="shared" si="29"/>
        <v>203808.12</v>
      </c>
      <c r="AG47" s="75">
        <f t="shared" si="29"/>
        <v>635.44000000000233</v>
      </c>
      <c r="AH47" s="48"/>
      <c r="AI47" s="49"/>
      <c r="AJ47" s="73">
        <f>IF(ISERROR(GETPIVOTDATA("VALUE",'CSS WK pvt'!$J$2,"DT_FILE",AJ$8,"COMMODITY",AJ$6,"TRIM_CAT",TRIM(B47),"TRIM_LINE",A44))=TRUE,0,GETPIVOTDATA("VALUE",'CSS WK pvt'!$J$2,"DT_FILE",AJ$8,"COMMODITY",AJ$6,"TRIM_CAT",TRIM(B47),"TRIM_LINE",A44))</f>
        <v>201491</v>
      </c>
    </row>
    <row r="48" spans="1:36" s="42" customFormat="1" x14ac:dyDescent="0.25">
      <c r="A48" s="176"/>
      <c r="B48" s="43" t="s">
        <v>33</v>
      </c>
      <c r="C48" s="44">
        <v>876449.77</v>
      </c>
      <c r="D48" s="45">
        <v>930671.42</v>
      </c>
      <c r="E48" s="45">
        <v>608276.87</v>
      </c>
      <c r="F48" s="45">
        <v>373744.56</v>
      </c>
      <c r="G48" s="45">
        <v>334710.89</v>
      </c>
      <c r="H48" s="45">
        <v>230159.04</v>
      </c>
      <c r="I48" s="45">
        <v>222364.83</v>
      </c>
      <c r="J48" s="45">
        <v>272219.13</v>
      </c>
      <c r="K48" s="45">
        <v>377976.33</v>
      </c>
      <c r="L48" s="45">
        <v>471538.91</v>
      </c>
      <c r="M48" s="45">
        <v>509907.97</v>
      </c>
      <c r="N48" s="46">
        <v>716930.24</v>
      </c>
      <c r="O48" s="44">
        <v>819108.33</v>
      </c>
      <c r="P48" s="45">
        <v>1175746</v>
      </c>
      <c r="Q48" s="45">
        <v>653197</v>
      </c>
      <c r="R48" s="45">
        <v>577265</v>
      </c>
      <c r="S48" s="45">
        <v>353440</v>
      </c>
      <c r="T48" s="45">
        <v>353440</v>
      </c>
      <c r="U48" s="46"/>
      <c r="V48" s="211">
        <f t="shared" si="28"/>
        <v>-6.542467345276394E-2</v>
      </c>
      <c r="W48" s="211">
        <f t="shared" si="28"/>
        <v>0.26333094015071395</v>
      </c>
      <c r="X48" s="211">
        <f t="shared" si="28"/>
        <v>7.3848163912594619E-2</v>
      </c>
      <c r="Y48" s="211">
        <f t="shared" si="28"/>
        <v>0.54454422025567406</v>
      </c>
      <c r="Z48" s="211">
        <f t="shared" si="28"/>
        <v>5.5956081978689086E-2</v>
      </c>
      <c r="AA48" s="244"/>
      <c r="AB48" s="245"/>
      <c r="AC48" s="47">
        <f t="shared" si="29"/>
        <v>-57341.440000000061</v>
      </c>
      <c r="AD48" s="74">
        <f t="shared" si="29"/>
        <v>245074.57999999996</v>
      </c>
      <c r="AE48" s="75">
        <f t="shared" si="29"/>
        <v>44920.130000000005</v>
      </c>
      <c r="AF48" s="75">
        <f t="shared" si="29"/>
        <v>203520.44</v>
      </c>
      <c r="AG48" s="75">
        <f t="shared" si="29"/>
        <v>18729.109999999986</v>
      </c>
      <c r="AH48" s="48"/>
      <c r="AI48" s="49"/>
      <c r="AJ48" s="73">
        <f>IF(ISERROR(GETPIVOTDATA("VALUE",'CSS WK pvt'!$J$2,"DT_FILE",AJ$8,"COMMODITY",AJ$6,"TRIM_CAT",TRIM(B48),"TRIM_LINE",A44))=TRUE,0,GETPIVOTDATA("VALUE",'CSS WK pvt'!$J$2,"DT_FILE",AJ$8,"COMMODITY",AJ$6,"TRIM_CAT",TRIM(B48),"TRIM_LINE",A44))</f>
        <v>353440</v>
      </c>
    </row>
    <row r="49" spans="1:36" s="42" customFormat="1" x14ac:dyDescent="0.25">
      <c r="A49" s="176"/>
      <c r="B49" s="43" t="s">
        <v>34</v>
      </c>
      <c r="C49" s="44">
        <v>418102.07</v>
      </c>
      <c r="D49" s="45">
        <v>700402.77</v>
      </c>
      <c r="E49" s="45">
        <v>499435.2</v>
      </c>
      <c r="F49" s="45">
        <v>195038.65</v>
      </c>
      <c r="G49" s="45">
        <v>284631.52</v>
      </c>
      <c r="H49" s="45">
        <v>197461.27</v>
      </c>
      <c r="I49" s="45">
        <v>261721.85</v>
      </c>
      <c r="J49" s="45">
        <v>150271.67999999999</v>
      </c>
      <c r="K49" s="45">
        <v>265206.84999999998</v>
      </c>
      <c r="L49" s="45">
        <v>351734.11</v>
      </c>
      <c r="M49" s="45">
        <v>530685.99</v>
      </c>
      <c r="N49" s="46">
        <v>654097.78</v>
      </c>
      <c r="O49" s="44">
        <v>961456.89</v>
      </c>
      <c r="P49" s="45">
        <v>1040094</v>
      </c>
      <c r="Q49" s="45">
        <v>488549</v>
      </c>
      <c r="R49" s="45">
        <v>563159</v>
      </c>
      <c r="S49" s="45">
        <v>858406</v>
      </c>
      <c r="T49" s="45">
        <v>858406</v>
      </c>
      <c r="U49" s="46"/>
      <c r="V49" s="211">
        <f t="shared" si="28"/>
        <v>1.299574575174909</v>
      </c>
      <c r="W49" s="211">
        <f t="shared" si="28"/>
        <v>0.48499412702208472</v>
      </c>
      <c r="X49" s="211">
        <f t="shared" si="28"/>
        <v>-2.1797021915956286E-2</v>
      </c>
      <c r="Y49" s="211">
        <f t="shared" si="28"/>
        <v>1.8874225698342353</v>
      </c>
      <c r="Z49" s="211">
        <f t="shared" si="28"/>
        <v>2.015850106832862</v>
      </c>
      <c r="AA49" s="244"/>
      <c r="AB49" s="245"/>
      <c r="AC49" s="47">
        <f t="shared" si="29"/>
        <v>543354.82000000007</v>
      </c>
      <c r="AD49" s="74">
        <f t="shared" si="29"/>
        <v>339691.23</v>
      </c>
      <c r="AE49" s="75">
        <f t="shared" si="29"/>
        <v>-10886.200000000012</v>
      </c>
      <c r="AF49" s="75">
        <f t="shared" si="29"/>
        <v>368120.35</v>
      </c>
      <c r="AG49" s="75">
        <f t="shared" si="29"/>
        <v>573774.48</v>
      </c>
      <c r="AH49" s="48"/>
      <c r="AI49" s="49"/>
      <c r="AJ49" s="73">
        <f>IF(ISERROR(GETPIVOTDATA("VALUE",'CSS WK pvt'!$J$2,"DT_FILE",AJ$8,"COMMODITY",AJ$6,"TRIM_CAT",TRIM(B49),"TRIM_LINE",A44))=TRUE,0,GETPIVOTDATA("VALUE",'CSS WK pvt'!$J$2,"DT_FILE",AJ$8,"COMMODITY",AJ$6,"TRIM_CAT",TRIM(B49),"TRIM_LINE",A44))</f>
        <v>858406</v>
      </c>
    </row>
    <row r="50" spans="1:36" s="154" customFormat="1" x14ac:dyDescent="0.25">
      <c r="A50" s="177"/>
      <c r="B50" s="43" t="s">
        <v>35</v>
      </c>
      <c r="C50" s="168">
        <f>SUM(C45:C49)</f>
        <v>10979119.860000001</v>
      </c>
      <c r="D50" s="169">
        <f t="shared" ref="D50:AJ50" si="30">SUM(D45:D49)</f>
        <v>11788575.629999999</v>
      </c>
      <c r="E50" s="169">
        <f t="shared" si="30"/>
        <v>7924808.4600000009</v>
      </c>
      <c r="F50" s="169">
        <f t="shared" si="30"/>
        <v>4487592.33</v>
      </c>
      <c r="G50" s="169">
        <f t="shared" si="30"/>
        <v>3798626.96</v>
      </c>
      <c r="H50" s="169">
        <f t="shared" si="30"/>
        <v>2652187.3800000004</v>
      </c>
      <c r="I50" s="169">
        <f t="shared" si="30"/>
        <v>2642463.9700000002</v>
      </c>
      <c r="J50" s="169">
        <f t="shared" si="30"/>
        <v>2542395.11</v>
      </c>
      <c r="K50" s="169">
        <f t="shared" si="30"/>
        <v>3617658.91</v>
      </c>
      <c r="L50" s="169">
        <f t="shared" si="30"/>
        <v>4702003.7200000007</v>
      </c>
      <c r="M50" s="169">
        <f t="shared" si="30"/>
        <v>7661786.9199999999</v>
      </c>
      <c r="N50" s="170">
        <f t="shared" si="30"/>
        <v>10676268.85</v>
      </c>
      <c r="O50" s="168">
        <f t="shared" si="30"/>
        <v>11728798.550000001</v>
      </c>
      <c r="P50" s="169">
        <v>11765040</v>
      </c>
      <c r="Q50" s="169">
        <v>8707386</v>
      </c>
      <c r="R50" s="169">
        <v>7655473</v>
      </c>
      <c r="S50" s="169">
        <v>4155758</v>
      </c>
      <c r="T50" s="169">
        <v>4155758</v>
      </c>
      <c r="U50" s="170"/>
      <c r="V50" s="246">
        <f t="shared" si="28"/>
        <v>6.8282221121502479E-2</v>
      </c>
      <c r="W50" s="247">
        <f t="shared" si="28"/>
        <v>-1.9964778391126934E-3</v>
      </c>
      <c r="X50" s="248">
        <f t="shared" si="28"/>
        <v>9.8750341279541659E-2</v>
      </c>
      <c r="Y50" s="248">
        <f t="shared" si="28"/>
        <v>0.70591988688954732</v>
      </c>
      <c r="Z50" s="248">
        <f t="shared" si="28"/>
        <v>9.4015823022537609E-2</v>
      </c>
      <c r="AA50" s="248"/>
      <c r="AB50" s="249"/>
      <c r="AC50" s="50">
        <f t="shared" ref="AC50:AF64" si="31">SUM(AC45:AC49)</f>
        <v>749678.68999999983</v>
      </c>
      <c r="AD50" s="171">
        <f t="shared" si="31"/>
        <v>-23535.629999999655</v>
      </c>
      <c r="AE50" s="172">
        <f t="shared" si="31"/>
        <v>782577.5399999998</v>
      </c>
      <c r="AF50" s="172">
        <f t="shared" si="31"/>
        <v>3167880.6700000004</v>
      </c>
      <c r="AG50" s="172">
        <f t="shared" ref="AG50" si="32">SUM(AG45:AG49)</f>
        <v>357131.04000000004</v>
      </c>
      <c r="AH50" s="172"/>
      <c r="AI50" s="173"/>
      <c r="AJ50" s="50">
        <f t="shared" si="30"/>
        <v>4155758</v>
      </c>
    </row>
    <row r="51" spans="1:36" s="42" customFormat="1" x14ac:dyDescent="0.25">
      <c r="A51" s="176">
        <f>+A44+1</f>
        <v>7</v>
      </c>
      <c r="B51" s="51" t="s">
        <v>24</v>
      </c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  <c r="O51" s="52"/>
      <c r="P51" s="53"/>
      <c r="Q51" s="53"/>
      <c r="R51" s="53"/>
      <c r="S51" s="53"/>
      <c r="T51" s="53"/>
      <c r="U51" s="54"/>
      <c r="V51" s="250"/>
      <c r="W51" s="251"/>
      <c r="X51" s="252"/>
      <c r="Y51" s="252"/>
      <c r="Z51" s="252"/>
      <c r="AA51" s="252"/>
      <c r="AB51" s="253"/>
      <c r="AC51" s="55"/>
      <c r="AD51" s="56"/>
      <c r="AE51" s="57"/>
      <c r="AF51" s="57"/>
      <c r="AG51" s="57"/>
      <c r="AH51" s="57"/>
      <c r="AI51" s="58"/>
      <c r="AJ51" s="55"/>
    </row>
    <row r="52" spans="1:36" s="42" customFormat="1" x14ac:dyDescent="0.25">
      <c r="A52" s="176"/>
      <c r="B52" s="43" t="s">
        <v>30</v>
      </c>
      <c r="C52" s="44">
        <v>2996408.4</v>
      </c>
      <c r="D52" s="45">
        <v>3711976.19</v>
      </c>
      <c r="E52" s="45">
        <v>3965360.09</v>
      </c>
      <c r="F52" s="45">
        <v>2881558.79</v>
      </c>
      <c r="G52" s="45">
        <v>1910007.44</v>
      </c>
      <c r="H52" s="45">
        <v>1357193.62</v>
      </c>
      <c r="I52" s="45">
        <v>1016667.96</v>
      </c>
      <c r="J52" s="45">
        <v>986992.66</v>
      </c>
      <c r="K52" s="45">
        <v>998224.52</v>
      </c>
      <c r="L52" s="45">
        <v>1090971.6599999999</v>
      </c>
      <c r="M52" s="45">
        <v>1989320.29</v>
      </c>
      <c r="N52" s="46">
        <v>3286198.16</v>
      </c>
      <c r="O52" s="44">
        <v>4422873.16</v>
      </c>
      <c r="P52" s="45">
        <v>5282406</v>
      </c>
      <c r="Q52" s="45">
        <v>4912495</v>
      </c>
      <c r="R52" s="45">
        <v>4292420</v>
      </c>
      <c r="S52" s="45">
        <v>3300500</v>
      </c>
      <c r="T52" s="45">
        <v>3300500</v>
      </c>
      <c r="U52" s="46"/>
      <c r="V52" s="211">
        <f t="shared" ref="V52:Z57" si="33">IF(ISERROR((O52-C52)/C52)=TRUE,0,(O52-C52)/C52)</f>
        <v>0.47605819019863926</v>
      </c>
      <c r="W52" s="211">
        <f t="shared" si="33"/>
        <v>0.42307108925717546</v>
      </c>
      <c r="X52" s="211">
        <f t="shared" si="33"/>
        <v>0.23885218202213765</v>
      </c>
      <c r="Y52" s="211">
        <f t="shared" si="33"/>
        <v>0.48961736088681362</v>
      </c>
      <c r="Z52" s="211">
        <f t="shared" si="33"/>
        <v>0.72800374013202807</v>
      </c>
      <c r="AA52" s="244"/>
      <c r="AB52" s="245"/>
      <c r="AC52" s="47">
        <f t="shared" ref="AC52:AG56" si="34">O52-C52</f>
        <v>1426464.7600000002</v>
      </c>
      <c r="AD52" s="74">
        <f t="shared" si="34"/>
        <v>1570429.81</v>
      </c>
      <c r="AE52" s="75">
        <f t="shared" si="34"/>
        <v>947134.91000000015</v>
      </c>
      <c r="AF52" s="75">
        <f t="shared" si="34"/>
        <v>1410861.21</v>
      </c>
      <c r="AG52" s="75">
        <f t="shared" si="34"/>
        <v>1390492.56</v>
      </c>
      <c r="AH52" s="48"/>
      <c r="AI52" s="49"/>
      <c r="AJ52" s="73">
        <f>IF(ISERROR(GETPIVOTDATA("VALUE",'CSS WK pvt'!$J$2,"DT_FILE",AJ$8,"COMMODITY",AJ$6,"TRIM_CAT",TRIM(B52),"TRIM_LINE",A51))=TRUE,0,GETPIVOTDATA("VALUE",'CSS WK pvt'!$J$2,"DT_FILE",AJ$8,"COMMODITY",AJ$6,"TRIM_CAT",TRIM(B52),"TRIM_LINE",A51))</f>
        <v>3300500</v>
      </c>
    </row>
    <row r="53" spans="1:36" s="42" customFormat="1" x14ac:dyDescent="0.25">
      <c r="A53" s="176"/>
      <c r="B53" s="43" t="s">
        <v>31</v>
      </c>
      <c r="C53" s="44">
        <v>1266856.6499999999</v>
      </c>
      <c r="D53" s="45">
        <v>1451773.43</v>
      </c>
      <c r="E53" s="45">
        <v>1274148.1299999999</v>
      </c>
      <c r="F53" s="45">
        <v>811628.5</v>
      </c>
      <c r="G53" s="45">
        <v>496824.85</v>
      </c>
      <c r="H53" s="45">
        <v>333539.69</v>
      </c>
      <c r="I53" s="45">
        <v>256251.98</v>
      </c>
      <c r="J53" s="45">
        <v>248650.49</v>
      </c>
      <c r="K53" s="45">
        <v>284052.06</v>
      </c>
      <c r="L53" s="45">
        <v>363621.68</v>
      </c>
      <c r="M53" s="45">
        <v>603424.92000000004</v>
      </c>
      <c r="N53" s="46">
        <v>779663.93</v>
      </c>
      <c r="O53" s="44">
        <v>883399.47</v>
      </c>
      <c r="P53" s="45">
        <v>858778</v>
      </c>
      <c r="Q53" s="45">
        <v>743194</v>
      </c>
      <c r="R53" s="45">
        <v>683824</v>
      </c>
      <c r="S53" s="45">
        <v>573541</v>
      </c>
      <c r="T53" s="45">
        <v>573541</v>
      </c>
      <c r="U53" s="46"/>
      <c r="V53" s="211">
        <f t="shared" si="33"/>
        <v>-0.30268395402115933</v>
      </c>
      <c r="W53" s="211">
        <f t="shared" si="33"/>
        <v>-0.40846279298554178</v>
      </c>
      <c r="X53" s="211">
        <f t="shared" si="33"/>
        <v>-0.41671303163157325</v>
      </c>
      <c r="Y53" s="211">
        <f t="shared" si="33"/>
        <v>-0.15746674740968311</v>
      </c>
      <c r="Z53" s="211">
        <f t="shared" si="33"/>
        <v>0.15441286803588836</v>
      </c>
      <c r="AA53" s="244"/>
      <c r="AB53" s="245"/>
      <c r="AC53" s="47">
        <f t="shared" si="34"/>
        <v>-383457.17999999993</v>
      </c>
      <c r="AD53" s="74">
        <f t="shared" si="34"/>
        <v>-592995.42999999993</v>
      </c>
      <c r="AE53" s="75">
        <f t="shared" si="34"/>
        <v>-530954.12999999989</v>
      </c>
      <c r="AF53" s="75">
        <f t="shared" si="34"/>
        <v>-127804.5</v>
      </c>
      <c r="AG53" s="75">
        <f t="shared" si="34"/>
        <v>76716.150000000023</v>
      </c>
      <c r="AH53" s="48"/>
      <c r="AI53" s="49"/>
      <c r="AJ53" s="73">
        <f>IF(ISERROR(GETPIVOTDATA("VALUE",'CSS WK pvt'!$J$2,"DT_FILE",AJ$8,"COMMODITY",AJ$6,"TRIM_CAT",TRIM(B53),"TRIM_LINE",A51))=TRUE,0,GETPIVOTDATA("VALUE",'CSS WK pvt'!$J$2,"DT_FILE",AJ$8,"COMMODITY",AJ$6,"TRIM_CAT",TRIM(B53),"TRIM_LINE",A51))</f>
        <v>573541</v>
      </c>
    </row>
    <row r="54" spans="1:36" s="42" customFormat="1" x14ac:dyDescent="0.25">
      <c r="A54" s="176"/>
      <c r="B54" s="43" t="s">
        <v>32</v>
      </c>
      <c r="C54" s="44">
        <v>159921.38</v>
      </c>
      <c r="D54" s="45">
        <v>231168.81</v>
      </c>
      <c r="E54" s="45">
        <v>276573.76</v>
      </c>
      <c r="F54" s="45">
        <v>165023.76999999999</v>
      </c>
      <c r="G54" s="45">
        <v>95669.49</v>
      </c>
      <c r="H54" s="45">
        <v>80999.37</v>
      </c>
      <c r="I54" s="45">
        <v>57463.12</v>
      </c>
      <c r="J54" s="45">
        <v>88765.48</v>
      </c>
      <c r="K54" s="45">
        <v>62895.86</v>
      </c>
      <c r="L54" s="45">
        <v>60698.96</v>
      </c>
      <c r="M54" s="45">
        <v>267239.94</v>
      </c>
      <c r="N54" s="46">
        <v>171502.88</v>
      </c>
      <c r="O54" s="44">
        <v>283597.74</v>
      </c>
      <c r="P54" s="45">
        <v>583521</v>
      </c>
      <c r="Q54" s="45">
        <v>471388</v>
      </c>
      <c r="R54" s="45">
        <v>328360</v>
      </c>
      <c r="S54" s="45">
        <v>222384</v>
      </c>
      <c r="T54" s="45">
        <v>222384</v>
      </c>
      <c r="U54" s="46"/>
      <c r="V54" s="211">
        <f t="shared" si="33"/>
        <v>0.77335725842285741</v>
      </c>
      <c r="W54" s="211">
        <f t="shared" si="33"/>
        <v>1.5242202873302848</v>
      </c>
      <c r="X54" s="211">
        <f t="shared" si="33"/>
        <v>0.7043843927927218</v>
      </c>
      <c r="Y54" s="211">
        <f t="shared" si="33"/>
        <v>0.98977395801829049</v>
      </c>
      <c r="Z54" s="211">
        <f t="shared" si="33"/>
        <v>1.3245028273904249</v>
      </c>
      <c r="AA54" s="244"/>
      <c r="AB54" s="245"/>
      <c r="AC54" s="47">
        <f t="shared" si="34"/>
        <v>123676.35999999999</v>
      </c>
      <c r="AD54" s="74">
        <f t="shared" si="34"/>
        <v>352352.19</v>
      </c>
      <c r="AE54" s="75">
        <f t="shared" si="34"/>
        <v>194814.24</v>
      </c>
      <c r="AF54" s="75">
        <f t="shared" si="34"/>
        <v>163336.23000000001</v>
      </c>
      <c r="AG54" s="75">
        <f t="shared" si="34"/>
        <v>126714.51</v>
      </c>
      <c r="AH54" s="48"/>
      <c r="AI54" s="49"/>
      <c r="AJ54" s="73">
        <f>IF(ISERROR(GETPIVOTDATA("VALUE",'CSS WK pvt'!$J$2,"DT_FILE",AJ$8,"COMMODITY",AJ$6,"TRIM_CAT",TRIM(B54),"TRIM_LINE",A51))=TRUE,0,GETPIVOTDATA("VALUE",'CSS WK pvt'!$J$2,"DT_FILE",AJ$8,"COMMODITY",AJ$6,"TRIM_CAT",TRIM(B54),"TRIM_LINE",A51))</f>
        <v>222384</v>
      </c>
    </row>
    <row r="55" spans="1:36" s="42" customFormat="1" x14ac:dyDescent="0.25">
      <c r="A55" s="176"/>
      <c r="B55" s="43" t="s">
        <v>33</v>
      </c>
      <c r="C55" s="44">
        <v>171472.3</v>
      </c>
      <c r="D55" s="45">
        <v>260753.94</v>
      </c>
      <c r="E55" s="45">
        <v>318222.31</v>
      </c>
      <c r="F55" s="45">
        <v>181331.26</v>
      </c>
      <c r="G55" s="45">
        <v>134408.76</v>
      </c>
      <c r="H55" s="45">
        <v>125801.99</v>
      </c>
      <c r="I55" s="45">
        <v>90412.53</v>
      </c>
      <c r="J55" s="45">
        <v>98266.51</v>
      </c>
      <c r="K55" s="45">
        <v>112748.94</v>
      </c>
      <c r="L55" s="45">
        <v>140315.01</v>
      </c>
      <c r="M55" s="45">
        <v>147374.6</v>
      </c>
      <c r="N55" s="46">
        <v>164659.13</v>
      </c>
      <c r="O55" s="44">
        <v>260105.14</v>
      </c>
      <c r="P55" s="45">
        <v>492772</v>
      </c>
      <c r="Q55" s="45">
        <v>430998</v>
      </c>
      <c r="R55" s="45">
        <v>339682</v>
      </c>
      <c r="S55" s="45">
        <v>267272</v>
      </c>
      <c r="T55" s="45">
        <v>267272</v>
      </c>
      <c r="U55" s="46"/>
      <c r="V55" s="211">
        <f t="shared" si="33"/>
        <v>0.51689304919803392</v>
      </c>
      <c r="W55" s="211">
        <f t="shared" si="33"/>
        <v>0.88979694803461074</v>
      </c>
      <c r="X55" s="211">
        <f t="shared" si="33"/>
        <v>0.3543927828315997</v>
      </c>
      <c r="Y55" s="211">
        <f t="shared" si="33"/>
        <v>0.87326774214219871</v>
      </c>
      <c r="Z55" s="211">
        <f t="shared" si="33"/>
        <v>0.98850134470402062</v>
      </c>
      <c r="AA55" s="244"/>
      <c r="AB55" s="245"/>
      <c r="AC55" s="47">
        <f t="shared" si="34"/>
        <v>88632.840000000026</v>
      </c>
      <c r="AD55" s="74">
        <f t="shared" si="34"/>
        <v>232018.06</v>
      </c>
      <c r="AE55" s="75">
        <f t="shared" si="34"/>
        <v>112775.69</v>
      </c>
      <c r="AF55" s="75">
        <f t="shared" si="34"/>
        <v>158350.74</v>
      </c>
      <c r="AG55" s="75">
        <f t="shared" si="34"/>
        <v>132863.24</v>
      </c>
      <c r="AH55" s="48"/>
      <c r="AI55" s="49"/>
      <c r="AJ55" s="73">
        <f>IF(ISERROR(GETPIVOTDATA("VALUE",'CSS WK pvt'!$J$2,"DT_FILE",AJ$8,"COMMODITY",AJ$6,"TRIM_CAT",TRIM(B55),"TRIM_LINE",A51))=TRUE,0,GETPIVOTDATA("VALUE",'CSS WK pvt'!$J$2,"DT_FILE",AJ$8,"COMMODITY",AJ$6,"TRIM_CAT",TRIM(B55),"TRIM_LINE",A51))</f>
        <v>267272</v>
      </c>
    </row>
    <row r="56" spans="1:36" s="42" customFormat="1" x14ac:dyDescent="0.25">
      <c r="A56" s="176"/>
      <c r="B56" s="43" t="s">
        <v>34</v>
      </c>
      <c r="C56" s="44">
        <v>102822.01</v>
      </c>
      <c r="D56" s="45">
        <v>160122.06</v>
      </c>
      <c r="E56" s="45">
        <v>347769.88</v>
      </c>
      <c r="F56" s="45">
        <v>100383.55</v>
      </c>
      <c r="G56" s="45">
        <v>122770.21</v>
      </c>
      <c r="H56" s="45">
        <v>93986.79</v>
      </c>
      <c r="I56" s="45">
        <v>123554.29</v>
      </c>
      <c r="J56" s="45">
        <v>72372.820000000007</v>
      </c>
      <c r="K56" s="45">
        <v>70317.42</v>
      </c>
      <c r="L56" s="45">
        <v>71961.89</v>
      </c>
      <c r="M56" s="45">
        <v>167859.68</v>
      </c>
      <c r="N56" s="46">
        <v>170875.02</v>
      </c>
      <c r="O56" s="44">
        <v>214436.76</v>
      </c>
      <c r="P56" s="45">
        <v>481786</v>
      </c>
      <c r="Q56" s="45">
        <v>282599</v>
      </c>
      <c r="R56" s="45">
        <v>279187</v>
      </c>
      <c r="S56" s="45">
        <v>463753</v>
      </c>
      <c r="T56" s="45">
        <v>463753</v>
      </c>
      <c r="U56" s="46"/>
      <c r="V56" s="211">
        <f t="shared" si="33"/>
        <v>1.0855141812536053</v>
      </c>
      <c r="W56" s="211">
        <f t="shared" si="33"/>
        <v>2.0088671105030751</v>
      </c>
      <c r="X56" s="211">
        <f t="shared" si="33"/>
        <v>-0.18739656234749255</v>
      </c>
      <c r="Y56" s="211">
        <f t="shared" si="33"/>
        <v>1.781202697055444</v>
      </c>
      <c r="Z56" s="211">
        <f t="shared" si="33"/>
        <v>2.777406587477532</v>
      </c>
      <c r="AA56" s="244"/>
      <c r="AB56" s="245"/>
      <c r="AC56" s="47">
        <f t="shared" si="34"/>
        <v>111614.75000000001</v>
      </c>
      <c r="AD56" s="74">
        <f t="shared" si="34"/>
        <v>321663.94</v>
      </c>
      <c r="AE56" s="75">
        <f t="shared" si="34"/>
        <v>-65170.880000000005</v>
      </c>
      <c r="AF56" s="75">
        <f t="shared" si="34"/>
        <v>178803.45</v>
      </c>
      <c r="AG56" s="75">
        <f t="shared" si="34"/>
        <v>340982.79</v>
      </c>
      <c r="AH56" s="48"/>
      <c r="AI56" s="49"/>
      <c r="AJ56" s="73">
        <f>IF(ISERROR(GETPIVOTDATA("VALUE",'CSS WK pvt'!$J$2,"DT_FILE",AJ$8,"COMMODITY",AJ$6,"TRIM_CAT",TRIM(B56),"TRIM_LINE",A51))=TRUE,0,GETPIVOTDATA("VALUE",'CSS WK pvt'!$J$2,"DT_FILE",AJ$8,"COMMODITY",AJ$6,"TRIM_CAT",TRIM(B56),"TRIM_LINE",A51))</f>
        <v>463753</v>
      </c>
    </row>
    <row r="57" spans="1:36" s="154" customFormat="1" x14ac:dyDescent="0.25">
      <c r="A57" s="177"/>
      <c r="B57" s="43" t="s">
        <v>35</v>
      </c>
      <c r="C57" s="168">
        <f>SUM(C52:C56)</f>
        <v>4697480.7399999993</v>
      </c>
      <c r="D57" s="169">
        <f t="shared" ref="D57:AJ57" si="35">SUM(D52:D56)</f>
        <v>5815794.4299999997</v>
      </c>
      <c r="E57" s="169">
        <f t="shared" si="35"/>
        <v>6182074.169999999</v>
      </c>
      <c r="F57" s="169">
        <f t="shared" si="35"/>
        <v>4139925.87</v>
      </c>
      <c r="G57" s="169">
        <f t="shared" si="35"/>
        <v>2759680.75</v>
      </c>
      <c r="H57" s="169">
        <f t="shared" si="35"/>
        <v>1991521.4600000002</v>
      </c>
      <c r="I57" s="169">
        <f t="shared" si="35"/>
        <v>1544349.8800000001</v>
      </c>
      <c r="J57" s="169">
        <f t="shared" si="35"/>
        <v>1495047.96</v>
      </c>
      <c r="K57" s="169">
        <f t="shared" si="35"/>
        <v>1528238.8</v>
      </c>
      <c r="L57" s="169">
        <f t="shared" si="35"/>
        <v>1727569.1999999997</v>
      </c>
      <c r="M57" s="169">
        <f t="shared" si="35"/>
        <v>3175219.43</v>
      </c>
      <c r="N57" s="170">
        <f t="shared" si="35"/>
        <v>4572899.12</v>
      </c>
      <c r="O57" s="168">
        <f t="shared" si="35"/>
        <v>6064412.2699999996</v>
      </c>
      <c r="P57" s="169">
        <v>7699263</v>
      </c>
      <c r="Q57" s="169">
        <v>6840674</v>
      </c>
      <c r="R57" s="169">
        <v>5923473</v>
      </c>
      <c r="S57" s="169">
        <v>4827450</v>
      </c>
      <c r="T57" s="169">
        <v>4827450</v>
      </c>
      <c r="U57" s="170"/>
      <c r="V57" s="246">
        <f t="shared" si="33"/>
        <v>0.29099247142416179</v>
      </c>
      <c r="W57" s="247">
        <f t="shared" si="33"/>
        <v>0.32385404825940528</v>
      </c>
      <c r="X57" s="248">
        <f t="shared" si="33"/>
        <v>0.10653379624528204</v>
      </c>
      <c r="Y57" s="248">
        <f t="shared" si="33"/>
        <v>0.43081619961470463</v>
      </c>
      <c r="Z57" s="248">
        <f t="shared" si="33"/>
        <v>0.74927842649915211</v>
      </c>
      <c r="AA57" s="248"/>
      <c r="AB57" s="249"/>
      <c r="AC57" s="50">
        <f t="shared" si="31"/>
        <v>1366931.5300000005</v>
      </c>
      <c r="AD57" s="171">
        <f t="shared" si="31"/>
        <v>1883468.57</v>
      </c>
      <c r="AE57" s="172">
        <f t="shared" si="31"/>
        <v>658599.83000000019</v>
      </c>
      <c r="AF57" s="172">
        <f t="shared" si="31"/>
        <v>1783547.13</v>
      </c>
      <c r="AG57" s="172">
        <f t="shared" ref="AG57" si="36">SUM(AG52:AG56)</f>
        <v>2067769.25</v>
      </c>
      <c r="AH57" s="172"/>
      <c r="AI57" s="173"/>
      <c r="AJ57" s="50">
        <f t="shared" si="35"/>
        <v>4827450</v>
      </c>
    </row>
    <row r="58" spans="1:36" s="42" customFormat="1" x14ac:dyDescent="0.25">
      <c r="A58" s="176">
        <f>+A51+1</f>
        <v>8</v>
      </c>
      <c r="B58" s="51" t="s">
        <v>25</v>
      </c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  <c r="O58" s="52"/>
      <c r="P58" s="53"/>
      <c r="Q58" s="53"/>
      <c r="R58" s="53"/>
      <c r="S58" s="53"/>
      <c r="T58" s="53"/>
      <c r="U58" s="54"/>
      <c r="V58" s="250"/>
      <c r="W58" s="251"/>
      <c r="X58" s="252"/>
      <c r="Y58" s="252"/>
      <c r="Z58" s="252"/>
      <c r="AA58" s="252"/>
      <c r="AB58" s="253"/>
      <c r="AC58" s="55"/>
      <c r="AD58" s="56"/>
      <c r="AE58" s="57"/>
      <c r="AF58" s="57"/>
      <c r="AG58" s="57"/>
      <c r="AH58" s="57"/>
      <c r="AI58" s="58"/>
      <c r="AJ58" s="55"/>
    </row>
    <row r="59" spans="1:36" s="42" customFormat="1" x14ac:dyDescent="0.25">
      <c r="A59" s="176"/>
      <c r="B59" s="43" t="s">
        <v>30</v>
      </c>
      <c r="C59" s="44">
        <v>6813963.2300000004</v>
      </c>
      <c r="D59" s="45">
        <v>7830917.4800000004</v>
      </c>
      <c r="E59" s="45">
        <v>9003337.6600000001</v>
      </c>
      <c r="F59" s="45">
        <v>10699688.960000001</v>
      </c>
      <c r="G59" s="45">
        <v>11504374.74</v>
      </c>
      <c r="H59" s="45">
        <v>11636276.32</v>
      </c>
      <c r="I59" s="45">
        <v>11446613.119999999</v>
      </c>
      <c r="J59" s="45">
        <v>11010706.800000001</v>
      </c>
      <c r="K59" s="45">
        <v>10909682.4</v>
      </c>
      <c r="L59" s="45">
        <v>10846954.460000001</v>
      </c>
      <c r="M59" s="45">
        <v>10882049.77</v>
      </c>
      <c r="N59" s="46">
        <v>11236483.630000001</v>
      </c>
      <c r="O59" s="44">
        <v>12570627.76</v>
      </c>
      <c r="P59" s="45">
        <v>15268224</v>
      </c>
      <c r="Q59" s="45">
        <v>17994982</v>
      </c>
      <c r="R59" s="45">
        <v>19733248</v>
      </c>
      <c r="S59" s="45">
        <v>21409223</v>
      </c>
      <c r="T59" s="45">
        <v>21409223</v>
      </c>
      <c r="U59" s="46"/>
      <c r="V59" s="211">
        <f t="shared" ref="V59:Z64" si="37">IF(ISERROR((O59-C59)/C59)=TRUE,0,(O59-C59)/C59)</f>
        <v>0.84483351842214138</v>
      </c>
      <c r="W59" s="211">
        <f t="shared" si="37"/>
        <v>0.94973629067024712</v>
      </c>
      <c r="X59" s="211">
        <f t="shared" si="37"/>
        <v>0.99870122387479132</v>
      </c>
      <c r="Y59" s="211">
        <f t="shared" si="37"/>
        <v>0.84428239678473782</v>
      </c>
      <c r="Z59" s="211">
        <f t="shared" si="37"/>
        <v>0.86096363199657033</v>
      </c>
      <c r="AA59" s="244"/>
      <c r="AB59" s="245"/>
      <c r="AC59" s="47">
        <f t="shared" ref="AC59:AG74" si="38">O59-C59</f>
        <v>5756664.5299999993</v>
      </c>
      <c r="AD59" s="74">
        <f t="shared" si="38"/>
        <v>7437306.5199999996</v>
      </c>
      <c r="AE59" s="75">
        <f t="shared" si="38"/>
        <v>8991644.3399999999</v>
      </c>
      <c r="AF59" s="75">
        <f t="shared" si="38"/>
        <v>9033559.0399999991</v>
      </c>
      <c r="AG59" s="75">
        <f t="shared" si="38"/>
        <v>9904848.2599999998</v>
      </c>
      <c r="AH59" s="48"/>
      <c r="AI59" s="49"/>
      <c r="AJ59" s="73">
        <f>IF(ISERROR(GETPIVOTDATA("VALUE",'CSS WK pvt'!$J$2,"DT_FILE",AJ$8,"COMMODITY",AJ$6,"TRIM_CAT",TRIM(B59),"TRIM_LINE",A58))=TRUE,0,GETPIVOTDATA("VALUE",'CSS WK pvt'!$J$2,"DT_FILE",AJ$8,"COMMODITY",AJ$6,"TRIM_CAT",TRIM(B59),"TRIM_LINE",A58))</f>
        <v>21409223</v>
      </c>
    </row>
    <row r="60" spans="1:36" s="42" customFormat="1" x14ac:dyDescent="0.25">
      <c r="A60" s="176"/>
      <c r="B60" s="43" t="s">
        <v>31</v>
      </c>
      <c r="C60" s="44">
        <v>4307124.96</v>
      </c>
      <c r="D60" s="45">
        <v>4916370.0999999996</v>
      </c>
      <c r="E60" s="45">
        <v>5007153.8099999996</v>
      </c>
      <c r="F60" s="45">
        <v>4651797.1500000004</v>
      </c>
      <c r="G60" s="45">
        <v>4600913.29</v>
      </c>
      <c r="H60" s="45">
        <v>4795950.1399999997</v>
      </c>
      <c r="I60" s="45">
        <v>4850686.8899999997</v>
      </c>
      <c r="J60" s="45">
        <v>4840766.6900000004</v>
      </c>
      <c r="K60" s="45">
        <v>4909807.4400000004</v>
      </c>
      <c r="L60" s="45">
        <v>4882739.7</v>
      </c>
      <c r="M60" s="45">
        <v>5037720.88</v>
      </c>
      <c r="N60" s="46">
        <v>4236607.3</v>
      </c>
      <c r="O60" s="44">
        <v>4472982.7300000004</v>
      </c>
      <c r="P60" s="45">
        <v>4946396</v>
      </c>
      <c r="Q60" s="45">
        <v>5175773</v>
      </c>
      <c r="R60" s="45">
        <v>5507805</v>
      </c>
      <c r="S60" s="45">
        <v>6169330</v>
      </c>
      <c r="T60" s="45">
        <v>6169330</v>
      </c>
      <c r="U60" s="46"/>
      <c r="V60" s="211">
        <f t="shared" si="37"/>
        <v>3.8507768300272506E-2</v>
      </c>
      <c r="W60" s="211">
        <f t="shared" si="37"/>
        <v>6.1073310977951753E-3</v>
      </c>
      <c r="X60" s="211">
        <f t="shared" si="37"/>
        <v>3.3675656150854376E-2</v>
      </c>
      <c r="Y60" s="211">
        <f t="shared" si="37"/>
        <v>0.18401659023330361</v>
      </c>
      <c r="Z60" s="211">
        <f t="shared" si="37"/>
        <v>0.34089247311157217</v>
      </c>
      <c r="AA60" s="244"/>
      <c r="AB60" s="245"/>
      <c r="AC60" s="47">
        <f t="shared" si="38"/>
        <v>165857.77000000048</v>
      </c>
      <c r="AD60" s="74">
        <f t="shared" si="38"/>
        <v>30025.900000000373</v>
      </c>
      <c r="AE60" s="75">
        <f t="shared" si="38"/>
        <v>168619.19000000041</v>
      </c>
      <c r="AF60" s="75">
        <f t="shared" si="38"/>
        <v>856007.84999999963</v>
      </c>
      <c r="AG60" s="75">
        <f t="shared" si="38"/>
        <v>1568416.71</v>
      </c>
      <c r="AH60" s="48"/>
      <c r="AI60" s="49"/>
      <c r="AJ60" s="73">
        <f>IF(ISERROR(GETPIVOTDATA("VALUE",'CSS WK pvt'!$J$2,"DT_FILE",AJ$8,"COMMODITY",AJ$6,"TRIM_CAT",TRIM(B60),"TRIM_LINE",A58))=TRUE,0,GETPIVOTDATA("VALUE",'CSS WK pvt'!$J$2,"DT_FILE",AJ$8,"COMMODITY",AJ$6,"TRIM_CAT",TRIM(B60),"TRIM_LINE",A58))</f>
        <v>6169330</v>
      </c>
    </row>
    <row r="61" spans="1:36" s="42" customFormat="1" x14ac:dyDescent="0.25">
      <c r="A61" s="176"/>
      <c r="B61" s="43" t="s">
        <v>32</v>
      </c>
      <c r="C61" s="44">
        <v>145300.15</v>
      </c>
      <c r="D61" s="45">
        <v>181652.41</v>
      </c>
      <c r="E61" s="45">
        <v>241834.5</v>
      </c>
      <c r="F61" s="45">
        <v>293427.65000000002</v>
      </c>
      <c r="G61" s="45">
        <v>306768.19</v>
      </c>
      <c r="H61" s="45">
        <v>279812.42</v>
      </c>
      <c r="I61" s="45">
        <v>276551.32</v>
      </c>
      <c r="J61" s="45">
        <v>267417.21000000002</v>
      </c>
      <c r="K61" s="45">
        <v>283727.24</v>
      </c>
      <c r="L61" s="45">
        <v>263415.46999999997</v>
      </c>
      <c r="M61" s="45">
        <v>261212.74</v>
      </c>
      <c r="N61" s="46">
        <v>399245.16</v>
      </c>
      <c r="O61" s="44">
        <v>454512.66</v>
      </c>
      <c r="P61" s="45">
        <v>643728</v>
      </c>
      <c r="Q61" s="45">
        <v>945818</v>
      </c>
      <c r="R61" s="45">
        <v>1067184</v>
      </c>
      <c r="S61" s="45">
        <v>1158516</v>
      </c>
      <c r="T61" s="45">
        <v>1158516</v>
      </c>
      <c r="U61" s="46"/>
      <c r="V61" s="211">
        <f t="shared" si="37"/>
        <v>2.1280949124966493</v>
      </c>
      <c r="W61" s="211">
        <f t="shared" si="37"/>
        <v>2.5437349826517575</v>
      </c>
      <c r="X61" s="211">
        <f t="shared" si="37"/>
        <v>2.911013523711464</v>
      </c>
      <c r="Y61" s="211">
        <f t="shared" si="37"/>
        <v>2.6369578667859006</v>
      </c>
      <c r="Z61" s="211">
        <f t="shared" si="37"/>
        <v>2.7765193320728594</v>
      </c>
      <c r="AA61" s="244"/>
      <c r="AB61" s="245"/>
      <c r="AC61" s="47">
        <f t="shared" si="38"/>
        <v>309212.51</v>
      </c>
      <c r="AD61" s="74">
        <f t="shared" si="38"/>
        <v>462075.58999999997</v>
      </c>
      <c r="AE61" s="75">
        <f t="shared" si="38"/>
        <v>703983.5</v>
      </c>
      <c r="AF61" s="75">
        <f t="shared" si="38"/>
        <v>773756.35</v>
      </c>
      <c r="AG61" s="75">
        <f t="shared" si="38"/>
        <v>851747.81</v>
      </c>
      <c r="AH61" s="48"/>
      <c r="AI61" s="49"/>
      <c r="AJ61" s="73">
        <f>IF(ISERROR(GETPIVOTDATA("VALUE",'CSS WK pvt'!$J$2,"DT_FILE",AJ$8,"COMMODITY",AJ$6,"TRIM_CAT",TRIM(B61),"TRIM_LINE",A58))=TRUE,0,GETPIVOTDATA("VALUE",'CSS WK pvt'!$J$2,"DT_FILE",AJ$8,"COMMODITY",AJ$6,"TRIM_CAT",TRIM(B61),"TRIM_LINE",A58))</f>
        <v>1158516</v>
      </c>
    </row>
    <row r="62" spans="1:36" s="42" customFormat="1" x14ac:dyDescent="0.25">
      <c r="A62" s="176"/>
      <c r="B62" s="43" t="s">
        <v>33</v>
      </c>
      <c r="C62" s="44">
        <v>480031.99</v>
      </c>
      <c r="D62" s="45">
        <v>517823.33</v>
      </c>
      <c r="E62" s="45">
        <v>543665.01</v>
      </c>
      <c r="F62" s="45">
        <v>572923.62</v>
      </c>
      <c r="G62" s="45">
        <v>598724.30000000005</v>
      </c>
      <c r="H62" s="45">
        <v>587846.12</v>
      </c>
      <c r="I62" s="45">
        <v>610653.38</v>
      </c>
      <c r="J62" s="45">
        <v>616734.35</v>
      </c>
      <c r="K62" s="45">
        <v>618104.4</v>
      </c>
      <c r="L62" s="45">
        <v>665595.44999999995</v>
      </c>
      <c r="M62" s="45">
        <v>669442.82999999996</v>
      </c>
      <c r="N62" s="46">
        <v>630001.41</v>
      </c>
      <c r="O62" s="44">
        <v>684268.87</v>
      </c>
      <c r="P62" s="45">
        <v>871532</v>
      </c>
      <c r="Q62" s="45">
        <v>1047645</v>
      </c>
      <c r="R62" s="45">
        <v>1153007</v>
      </c>
      <c r="S62" s="45">
        <v>1076188</v>
      </c>
      <c r="T62" s="45">
        <v>1076188</v>
      </c>
      <c r="U62" s="46"/>
      <c r="V62" s="211">
        <f t="shared" si="37"/>
        <v>0.42546514452088913</v>
      </c>
      <c r="W62" s="211">
        <f t="shared" si="37"/>
        <v>0.68306823873694522</v>
      </c>
      <c r="X62" s="211">
        <f t="shared" si="37"/>
        <v>0.92700464574683583</v>
      </c>
      <c r="Y62" s="211">
        <f t="shared" si="37"/>
        <v>1.0124968839650912</v>
      </c>
      <c r="Z62" s="211">
        <f t="shared" si="37"/>
        <v>0.79746838402917652</v>
      </c>
      <c r="AA62" s="244"/>
      <c r="AB62" s="245"/>
      <c r="AC62" s="47">
        <f t="shared" si="38"/>
        <v>204236.88</v>
      </c>
      <c r="AD62" s="74">
        <f t="shared" si="38"/>
        <v>353708.67</v>
      </c>
      <c r="AE62" s="75">
        <f t="shared" si="38"/>
        <v>503979.99</v>
      </c>
      <c r="AF62" s="75">
        <f t="shared" si="38"/>
        <v>580083.38</v>
      </c>
      <c r="AG62" s="75">
        <f t="shared" si="38"/>
        <v>477463.69999999995</v>
      </c>
      <c r="AH62" s="48"/>
      <c r="AI62" s="49"/>
      <c r="AJ62" s="73">
        <f>IF(ISERROR(GETPIVOTDATA("VALUE",'CSS WK pvt'!$J$2,"DT_FILE",AJ$8,"COMMODITY",AJ$6,"TRIM_CAT",TRIM(B62),"TRIM_LINE",A58))=TRUE,0,GETPIVOTDATA("VALUE",'CSS WK pvt'!$J$2,"DT_FILE",AJ$8,"COMMODITY",AJ$6,"TRIM_CAT",TRIM(B62),"TRIM_LINE",A58))</f>
        <v>1076188</v>
      </c>
    </row>
    <row r="63" spans="1:36" s="42" customFormat="1" x14ac:dyDescent="0.25">
      <c r="A63" s="176"/>
      <c r="B63" s="43" t="s">
        <v>34</v>
      </c>
      <c r="C63" s="44">
        <v>71089.89</v>
      </c>
      <c r="D63" s="45">
        <v>89236.81</v>
      </c>
      <c r="E63" s="45">
        <v>118175.44</v>
      </c>
      <c r="F63" s="45">
        <v>113043.94</v>
      </c>
      <c r="G63" s="45">
        <v>128489.07</v>
      </c>
      <c r="H63" s="45">
        <v>159650.32</v>
      </c>
      <c r="I63" s="45">
        <v>169949.28</v>
      </c>
      <c r="J63" s="45">
        <v>199763.88</v>
      </c>
      <c r="K63" s="45">
        <v>236552.46</v>
      </c>
      <c r="L63" s="45">
        <v>248840.07</v>
      </c>
      <c r="M63" s="45">
        <v>246059.75</v>
      </c>
      <c r="N63" s="46">
        <v>164654.07</v>
      </c>
      <c r="O63" s="44">
        <v>149339.57</v>
      </c>
      <c r="P63" s="45">
        <v>249777</v>
      </c>
      <c r="Q63" s="45">
        <v>326150</v>
      </c>
      <c r="R63" s="45">
        <v>414869</v>
      </c>
      <c r="S63" s="45">
        <v>575777</v>
      </c>
      <c r="T63" s="45">
        <v>575777</v>
      </c>
      <c r="U63" s="46"/>
      <c r="V63" s="211">
        <f t="shared" si="37"/>
        <v>1.100714602315463</v>
      </c>
      <c r="W63" s="211">
        <f t="shared" si="37"/>
        <v>1.799035510121888</v>
      </c>
      <c r="X63" s="211">
        <f t="shared" si="37"/>
        <v>1.7598797178161554</v>
      </c>
      <c r="Y63" s="211">
        <f t="shared" si="37"/>
        <v>2.6699800095431918</v>
      </c>
      <c r="Z63" s="211">
        <f t="shared" si="37"/>
        <v>3.4811360219199967</v>
      </c>
      <c r="AA63" s="244"/>
      <c r="AB63" s="245"/>
      <c r="AC63" s="47">
        <f t="shared" si="38"/>
        <v>78249.680000000008</v>
      </c>
      <c r="AD63" s="74">
        <f t="shared" si="38"/>
        <v>160540.19</v>
      </c>
      <c r="AE63" s="75">
        <f t="shared" si="38"/>
        <v>207974.56</v>
      </c>
      <c r="AF63" s="75">
        <f t="shared" si="38"/>
        <v>301825.06</v>
      </c>
      <c r="AG63" s="75">
        <f t="shared" si="38"/>
        <v>447287.93</v>
      </c>
      <c r="AH63" s="48"/>
      <c r="AI63" s="49"/>
      <c r="AJ63" s="73">
        <f>IF(ISERROR(GETPIVOTDATA("VALUE",'CSS WK pvt'!$J$2,"DT_FILE",AJ$8,"COMMODITY",AJ$6,"TRIM_CAT",TRIM(B63),"TRIM_LINE",A58))=TRUE,0,GETPIVOTDATA("VALUE",'CSS WK pvt'!$J$2,"DT_FILE",AJ$8,"COMMODITY",AJ$6,"TRIM_CAT",TRIM(B63),"TRIM_LINE",A58))</f>
        <v>575777</v>
      </c>
    </row>
    <row r="64" spans="1:36" s="154" customFormat="1" x14ac:dyDescent="0.25">
      <c r="A64" s="177"/>
      <c r="B64" s="43" t="s">
        <v>35</v>
      </c>
      <c r="C64" s="168">
        <f>SUM(C59:C63)</f>
        <v>11817510.220000003</v>
      </c>
      <c r="D64" s="169">
        <f t="shared" ref="D64:AJ64" si="39">SUM(D59:D63)</f>
        <v>13536000.130000001</v>
      </c>
      <c r="E64" s="169">
        <f t="shared" si="39"/>
        <v>14914166.419999998</v>
      </c>
      <c r="F64" s="169">
        <f t="shared" si="39"/>
        <v>16330881.32</v>
      </c>
      <c r="G64" s="169">
        <f t="shared" si="39"/>
        <v>17139269.59</v>
      </c>
      <c r="H64" s="169">
        <f t="shared" si="39"/>
        <v>17459535.32</v>
      </c>
      <c r="I64" s="169">
        <f t="shared" si="39"/>
        <v>17354453.989999998</v>
      </c>
      <c r="J64" s="169">
        <f t="shared" si="39"/>
        <v>16935388.930000003</v>
      </c>
      <c r="K64" s="169">
        <f t="shared" si="39"/>
        <v>16957873.940000001</v>
      </c>
      <c r="L64" s="169">
        <f t="shared" si="39"/>
        <v>16907545.149999999</v>
      </c>
      <c r="M64" s="169">
        <f t="shared" si="39"/>
        <v>17096485.969999999</v>
      </c>
      <c r="N64" s="170">
        <f t="shared" si="39"/>
        <v>16666991.57</v>
      </c>
      <c r="O64" s="168">
        <f t="shared" si="39"/>
        <v>18331731.590000004</v>
      </c>
      <c r="P64" s="169">
        <v>21979657</v>
      </c>
      <c r="Q64" s="169">
        <v>25490368</v>
      </c>
      <c r="R64" s="169">
        <v>27876113</v>
      </c>
      <c r="S64" s="169">
        <v>30389034</v>
      </c>
      <c r="T64" s="169">
        <v>30389034</v>
      </c>
      <c r="U64" s="170"/>
      <c r="V64" s="246">
        <f t="shared" si="37"/>
        <v>0.55123467200183218</v>
      </c>
      <c r="W64" s="247">
        <f t="shared" si="37"/>
        <v>0.62379261147362286</v>
      </c>
      <c r="X64" s="248">
        <f t="shared" si="37"/>
        <v>0.7091379619994882</v>
      </c>
      <c r="Y64" s="248">
        <f t="shared" si="37"/>
        <v>0.70695704988443331</v>
      </c>
      <c r="Z64" s="248">
        <f t="shared" si="37"/>
        <v>0.773064706195569</v>
      </c>
      <c r="AA64" s="248"/>
      <c r="AB64" s="249"/>
      <c r="AC64" s="50">
        <f t="shared" si="31"/>
        <v>6514221.3699999992</v>
      </c>
      <c r="AD64" s="171">
        <f t="shared" si="31"/>
        <v>8443656.8699999992</v>
      </c>
      <c r="AE64" s="172">
        <f t="shared" si="31"/>
        <v>10576201.580000002</v>
      </c>
      <c r="AF64" s="172">
        <f t="shared" si="31"/>
        <v>11545231.68</v>
      </c>
      <c r="AG64" s="172">
        <f t="shared" ref="AG64" si="40">SUM(AG59:AG63)</f>
        <v>13249764.409999998</v>
      </c>
      <c r="AH64" s="172"/>
      <c r="AI64" s="173"/>
      <c r="AJ64" s="50">
        <f t="shared" si="39"/>
        <v>30389034</v>
      </c>
    </row>
    <row r="65" spans="1:36" s="42" customFormat="1" x14ac:dyDescent="0.25">
      <c r="A65" s="176">
        <f>+A58+1</f>
        <v>9</v>
      </c>
      <c r="B65" s="51" t="s">
        <v>36</v>
      </c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4"/>
      <c r="V65" s="250"/>
      <c r="W65" s="251"/>
      <c r="X65" s="252"/>
      <c r="Y65" s="252"/>
      <c r="Z65" s="252"/>
      <c r="AA65" s="252"/>
      <c r="AB65" s="253"/>
      <c r="AC65" s="55"/>
      <c r="AD65" s="56"/>
      <c r="AE65" s="57"/>
      <c r="AF65" s="57"/>
      <c r="AG65" s="57"/>
      <c r="AH65" s="57"/>
      <c r="AI65" s="58"/>
      <c r="AJ65" s="55"/>
    </row>
    <row r="66" spans="1:36" s="42" customFormat="1" x14ac:dyDescent="0.25">
      <c r="A66" s="176"/>
      <c r="B66" s="43" t="s">
        <v>30</v>
      </c>
      <c r="C66" s="44">
        <v>17011230.489999998</v>
      </c>
      <c r="D66" s="45">
        <v>19152907.309999999</v>
      </c>
      <c r="E66" s="45">
        <v>18162292.239999998</v>
      </c>
      <c r="F66" s="45">
        <v>16658703.32</v>
      </c>
      <c r="G66" s="45">
        <v>15954209.619999999</v>
      </c>
      <c r="H66" s="45">
        <v>14766773.550000001</v>
      </c>
      <c r="I66" s="45">
        <v>14155510.119999999</v>
      </c>
      <c r="J66" s="45">
        <v>13661238.93</v>
      </c>
      <c r="K66" s="45">
        <v>14205363.689999999</v>
      </c>
      <c r="L66" s="45">
        <v>14901224.619999999</v>
      </c>
      <c r="M66" s="45">
        <v>17937457.510000002</v>
      </c>
      <c r="N66" s="46">
        <v>22041992.27</v>
      </c>
      <c r="O66" s="44">
        <v>24997127.25</v>
      </c>
      <c r="P66" s="45">
        <v>28109360</v>
      </c>
      <c r="Q66" s="45">
        <v>29136143</v>
      </c>
      <c r="R66" s="45">
        <v>29433112</v>
      </c>
      <c r="S66" s="45">
        <v>27122213</v>
      </c>
      <c r="T66" s="45">
        <v>27122213</v>
      </c>
      <c r="U66" s="46"/>
      <c r="V66" s="211">
        <f t="shared" ref="V66:Z71" si="41">IF(ISERROR((O66-C66)/C66)=TRUE,0,(O66-C66)/C66)</f>
        <v>0.46944850724904863</v>
      </c>
      <c r="W66" s="211">
        <f t="shared" si="41"/>
        <v>0.46762888500607491</v>
      </c>
      <c r="X66" s="211">
        <f t="shared" si="41"/>
        <v>0.60421066983117777</v>
      </c>
      <c r="Y66" s="211">
        <f t="shared" si="41"/>
        <v>0.76683091322380303</v>
      </c>
      <c r="Z66" s="211">
        <f t="shared" si="41"/>
        <v>0.70000355053627539</v>
      </c>
      <c r="AA66" s="244"/>
      <c r="AB66" s="245"/>
      <c r="AC66" s="47">
        <f t="shared" ref="AC66:AG70" si="42">O66-C66</f>
        <v>7985896.7600000016</v>
      </c>
      <c r="AD66" s="74">
        <f t="shared" si="42"/>
        <v>8956452.6900000013</v>
      </c>
      <c r="AE66" s="75">
        <f t="shared" si="42"/>
        <v>10973850.760000002</v>
      </c>
      <c r="AF66" s="75">
        <f t="shared" si="42"/>
        <v>12774408.68</v>
      </c>
      <c r="AG66" s="75">
        <f t="shared" si="42"/>
        <v>11168003.380000001</v>
      </c>
      <c r="AH66" s="48"/>
      <c r="AI66" s="49"/>
      <c r="AJ66" s="73">
        <f>IF(ISERROR(GETPIVOTDATA("VALUE",'CSS WK pvt'!$J$2,"DT_FILE",AJ$8,"COMMODITY",AJ$6,"TRIM_CAT",TRIM(B66),"TRIM_LINE",A65))=TRUE,0,GETPIVOTDATA("VALUE",'CSS WK pvt'!$J$2,"DT_FILE",AJ$8,"COMMODITY",AJ$6,"TRIM_CAT",TRIM(B66),"TRIM_LINE",A65))</f>
        <v>27122213</v>
      </c>
    </row>
    <row r="67" spans="1:36" s="42" customFormat="1" x14ac:dyDescent="0.25">
      <c r="A67" s="176"/>
      <c r="B67" s="43" t="s">
        <v>31</v>
      </c>
      <c r="C67" s="44">
        <v>7309628.0300000003</v>
      </c>
      <c r="D67" s="45">
        <v>8076780.4299999997</v>
      </c>
      <c r="E67" s="45">
        <v>7432004.9199999999</v>
      </c>
      <c r="F67" s="45">
        <v>6063902.3200000003</v>
      </c>
      <c r="G67" s="45">
        <v>5536339.6900000004</v>
      </c>
      <c r="H67" s="45">
        <v>5433270.0999999996</v>
      </c>
      <c r="I67" s="45">
        <v>5396850.0099999998</v>
      </c>
      <c r="J67" s="45">
        <v>5399199.6699999999</v>
      </c>
      <c r="K67" s="45">
        <v>5667046.3300000001</v>
      </c>
      <c r="L67" s="45">
        <v>5884502.0700000003</v>
      </c>
      <c r="M67" s="45">
        <v>6723390.4299999997</v>
      </c>
      <c r="N67" s="46">
        <v>6083895.3399999999</v>
      </c>
      <c r="O67" s="44">
        <v>6355832.0199999996</v>
      </c>
      <c r="P67" s="45">
        <v>6685927</v>
      </c>
      <c r="Q67" s="45">
        <v>6661255</v>
      </c>
      <c r="R67" s="45">
        <v>6854550</v>
      </c>
      <c r="S67" s="45">
        <v>7072801</v>
      </c>
      <c r="T67" s="45">
        <v>7072801</v>
      </c>
      <c r="U67" s="46"/>
      <c r="V67" s="211">
        <f t="shared" si="41"/>
        <v>-0.13048489007723155</v>
      </c>
      <c r="W67" s="211">
        <f t="shared" si="41"/>
        <v>-0.17220394215916549</v>
      </c>
      <c r="X67" s="211">
        <f t="shared" si="41"/>
        <v>-0.10370686353097838</v>
      </c>
      <c r="Y67" s="211">
        <f t="shared" si="41"/>
        <v>0.13038595252306104</v>
      </c>
      <c r="Z67" s="211">
        <f t="shared" si="41"/>
        <v>0.27752294765713686</v>
      </c>
      <c r="AA67" s="244"/>
      <c r="AB67" s="245"/>
      <c r="AC67" s="47">
        <f t="shared" si="38"/>
        <v>-953796.01000000071</v>
      </c>
      <c r="AD67" s="74">
        <f t="shared" si="42"/>
        <v>-1390853.4299999997</v>
      </c>
      <c r="AE67" s="75">
        <f t="shared" si="42"/>
        <v>-770749.91999999993</v>
      </c>
      <c r="AF67" s="75">
        <f t="shared" si="42"/>
        <v>790647.6799999997</v>
      </c>
      <c r="AG67" s="75">
        <f t="shared" si="42"/>
        <v>1536461.3099999996</v>
      </c>
      <c r="AH67" s="48"/>
      <c r="AI67" s="49"/>
      <c r="AJ67" s="73">
        <f>IF(ISERROR(GETPIVOTDATA("VALUE",'CSS WK pvt'!$J$2,"DT_FILE",AJ$8,"COMMODITY",AJ$6,"TRIM_CAT",TRIM(B67),"TRIM_LINE",A65))=TRUE,0,GETPIVOTDATA("VALUE",'CSS WK pvt'!$J$2,"DT_FILE",AJ$8,"COMMODITY",AJ$6,"TRIM_CAT",TRIM(B67),"TRIM_LINE",A65))</f>
        <v>7072801</v>
      </c>
    </row>
    <row r="68" spans="1:36" s="42" customFormat="1" x14ac:dyDescent="0.25">
      <c r="A68" s="176"/>
      <c r="B68" s="43" t="s">
        <v>32</v>
      </c>
      <c r="C68" s="44">
        <v>1053284.27</v>
      </c>
      <c r="D68" s="45">
        <v>1251672.1200000001</v>
      </c>
      <c r="E68" s="45">
        <v>991207.18</v>
      </c>
      <c r="F68" s="45">
        <v>699328.3</v>
      </c>
      <c r="G68" s="45">
        <v>603293.24</v>
      </c>
      <c r="H68" s="45">
        <v>508294.98</v>
      </c>
      <c r="I68" s="45">
        <v>510251.55</v>
      </c>
      <c r="J68" s="45">
        <v>502765.03</v>
      </c>
      <c r="K68" s="45">
        <v>550455.23</v>
      </c>
      <c r="L68" s="45">
        <v>601405.93999999994</v>
      </c>
      <c r="M68" s="45">
        <v>1001313.56</v>
      </c>
      <c r="N68" s="46">
        <v>1289054.28</v>
      </c>
      <c r="O68" s="44">
        <v>1683267.58</v>
      </c>
      <c r="P68" s="45">
        <v>2336967</v>
      </c>
      <c r="Q68" s="45">
        <v>2011893</v>
      </c>
      <c r="R68" s="45">
        <v>1840229</v>
      </c>
      <c r="S68" s="45">
        <v>1582391</v>
      </c>
      <c r="T68" s="45">
        <v>1582391</v>
      </c>
      <c r="U68" s="46"/>
      <c r="V68" s="211">
        <f t="shared" si="41"/>
        <v>0.59811328047270662</v>
      </c>
      <c r="W68" s="211">
        <f t="shared" si="41"/>
        <v>0.86707601987651506</v>
      </c>
      <c r="X68" s="211">
        <f t="shared" si="41"/>
        <v>1.0297401396951138</v>
      </c>
      <c r="Y68" s="211">
        <f t="shared" si="41"/>
        <v>1.6314236103415232</v>
      </c>
      <c r="Z68" s="211">
        <f t="shared" si="41"/>
        <v>1.6229218149369617</v>
      </c>
      <c r="AA68" s="244"/>
      <c r="AB68" s="245"/>
      <c r="AC68" s="47">
        <f t="shared" si="38"/>
        <v>629983.31000000006</v>
      </c>
      <c r="AD68" s="74">
        <f t="shared" si="42"/>
        <v>1085294.8799999999</v>
      </c>
      <c r="AE68" s="75">
        <f t="shared" si="42"/>
        <v>1020685.82</v>
      </c>
      <c r="AF68" s="75">
        <f t="shared" si="42"/>
        <v>1140900.7</v>
      </c>
      <c r="AG68" s="75">
        <f t="shared" si="42"/>
        <v>979097.76</v>
      </c>
      <c r="AH68" s="48"/>
      <c r="AI68" s="49"/>
      <c r="AJ68" s="73">
        <f>IF(ISERROR(GETPIVOTDATA("VALUE",'CSS WK pvt'!$J$2,"DT_FILE",AJ$8,"COMMODITY",AJ$6,"TRIM_CAT",TRIM(B68),"TRIM_LINE",A65))=TRUE,0,GETPIVOTDATA("VALUE",'CSS WK pvt'!$J$2,"DT_FILE",AJ$8,"COMMODITY",AJ$6,"TRIM_CAT",TRIM(B68),"TRIM_LINE",A65))</f>
        <v>1582391</v>
      </c>
    </row>
    <row r="69" spans="1:36" s="42" customFormat="1" x14ac:dyDescent="0.25">
      <c r="A69" s="176"/>
      <c r="B69" s="43" t="s">
        <v>33</v>
      </c>
      <c r="C69" s="44">
        <v>1527954.06</v>
      </c>
      <c r="D69" s="45">
        <v>1709248.69</v>
      </c>
      <c r="E69" s="45">
        <v>1470164.19</v>
      </c>
      <c r="F69" s="45">
        <v>1127999.44</v>
      </c>
      <c r="G69" s="45">
        <v>1067843.95</v>
      </c>
      <c r="H69" s="45">
        <v>943807.15</v>
      </c>
      <c r="I69" s="45">
        <v>923430.74</v>
      </c>
      <c r="J69" s="45">
        <v>987219.99</v>
      </c>
      <c r="K69" s="45">
        <v>1108829.67</v>
      </c>
      <c r="L69" s="45">
        <v>1277449.3700000001</v>
      </c>
      <c r="M69" s="45">
        <v>1326725.3999999999</v>
      </c>
      <c r="N69" s="46">
        <v>1511590.78</v>
      </c>
      <c r="O69" s="44">
        <v>1763482.34</v>
      </c>
      <c r="P69" s="45">
        <v>2540049</v>
      </c>
      <c r="Q69" s="45">
        <v>2131841</v>
      </c>
      <c r="R69" s="45">
        <v>2069955</v>
      </c>
      <c r="S69" s="45">
        <v>1696901</v>
      </c>
      <c r="T69" s="45">
        <v>1696901</v>
      </c>
      <c r="U69" s="46"/>
      <c r="V69" s="211">
        <f t="shared" si="41"/>
        <v>0.15414617897608782</v>
      </c>
      <c r="W69" s="211">
        <f t="shared" si="41"/>
        <v>0.48606169181852649</v>
      </c>
      <c r="X69" s="211">
        <f t="shared" si="41"/>
        <v>0.45007000884710713</v>
      </c>
      <c r="Y69" s="211">
        <f t="shared" si="41"/>
        <v>0.83506740038807126</v>
      </c>
      <c r="Z69" s="211">
        <f t="shared" si="41"/>
        <v>0.58909080301480388</v>
      </c>
      <c r="AA69" s="244"/>
      <c r="AB69" s="245"/>
      <c r="AC69" s="47">
        <f t="shared" si="38"/>
        <v>235528.28000000003</v>
      </c>
      <c r="AD69" s="74">
        <f t="shared" si="42"/>
        <v>830800.31</v>
      </c>
      <c r="AE69" s="75">
        <f t="shared" si="42"/>
        <v>661676.81000000006</v>
      </c>
      <c r="AF69" s="75">
        <f t="shared" si="42"/>
        <v>941955.56</v>
      </c>
      <c r="AG69" s="75">
        <f t="shared" si="42"/>
        <v>629057.05000000005</v>
      </c>
      <c r="AH69" s="48"/>
      <c r="AI69" s="49"/>
      <c r="AJ69" s="73">
        <f>IF(ISERROR(GETPIVOTDATA("VALUE",'CSS WK pvt'!$J$2,"DT_FILE",AJ$8,"COMMODITY",AJ$6,"TRIM_CAT",TRIM(B69),"TRIM_LINE",A65))=TRUE,0,GETPIVOTDATA("VALUE",'CSS WK pvt'!$J$2,"DT_FILE",AJ$8,"COMMODITY",AJ$6,"TRIM_CAT",TRIM(B69),"TRIM_LINE",A65))</f>
        <v>1696901</v>
      </c>
    </row>
    <row r="70" spans="1:36" s="42" customFormat="1" x14ac:dyDescent="0.25">
      <c r="A70" s="176"/>
      <c r="B70" s="43" t="s">
        <v>34</v>
      </c>
      <c r="C70" s="44">
        <v>592013.97</v>
      </c>
      <c r="D70" s="45">
        <v>949761.64</v>
      </c>
      <c r="E70" s="45">
        <v>965380.52</v>
      </c>
      <c r="F70" s="45">
        <v>408466.14</v>
      </c>
      <c r="G70" s="45">
        <v>535890.80000000005</v>
      </c>
      <c r="H70" s="45">
        <v>451098.38</v>
      </c>
      <c r="I70" s="45">
        <v>555225.42000000004</v>
      </c>
      <c r="J70" s="45">
        <v>422408.38</v>
      </c>
      <c r="K70" s="45">
        <v>572076.73</v>
      </c>
      <c r="L70" s="45">
        <v>672536.07</v>
      </c>
      <c r="M70" s="45">
        <v>944605.42</v>
      </c>
      <c r="N70" s="46">
        <v>989626.87</v>
      </c>
      <c r="O70" s="44">
        <v>1325233.22</v>
      </c>
      <c r="P70" s="45">
        <v>1771656</v>
      </c>
      <c r="Q70" s="45">
        <v>1097298</v>
      </c>
      <c r="R70" s="45">
        <v>1257216</v>
      </c>
      <c r="S70" s="45">
        <v>1897936</v>
      </c>
      <c r="T70" s="45">
        <v>1897936</v>
      </c>
      <c r="U70" s="46"/>
      <c r="V70" s="211">
        <f t="shared" si="41"/>
        <v>1.2385168039193399</v>
      </c>
      <c r="W70" s="211">
        <f t="shared" si="41"/>
        <v>0.86536908355237419</v>
      </c>
      <c r="X70" s="211">
        <f t="shared" si="41"/>
        <v>0.13664816853772849</v>
      </c>
      <c r="Y70" s="211">
        <f t="shared" si="41"/>
        <v>2.0778952693606376</v>
      </c>
      <c r="Z70" s="211">
        <f t="shared" si="41"/>
        <v>2.5416469176182908</v>
      </c>
      <c r="AA70" s="244"/>
      <c r="AB70" s="245"/>
      <c r="AC70" s="47">
        <f t="shared" si="38"/>
        <v>733219.25</v>
      </c>
      <c r="AD70" s="74">
        <f t="shared" si="42"/>
        <v>821894.36</v>
      </c>
      <c r="AE70" s="75">
        <f t="shared" si="42"/>
        <v>131917.47999999998</v>
      </c>
      <c r="AF70" s="75">
        <f t="shared" si="42"/>
        <v>848749.86</v>
      </c>
      <c r="AG70" s="75">
        <f t="shared" si="42"/>
        <v>1362045.2</v>
      </c>
      <c r="AH70" s="48"/>
      <c r="AI70" s="49"/>
      <c r="AJ70" s="73">
        <f>IF(ISERROR(GETPIVOTDATA("VALUE",'CSS WK pvt'!$J$2,"DT_FILE",AJ$8,"COMMODITY",AJ$6,"TRIM_CAT",TRIM(B70),"TRIM_LINE",A65))=TRUE,0,GETPIVOTDATA("VALUE",'CSS WK pvt'!$J$2,"DT_FILE",AJ$8,"COMMODITY",AJ$6,"TRIM_CAT",TRIM(B70),"TRIM_LINE",A65))</f>
        <v>1897936</v>
      </c>
    </row>
    <row r="71" spans="1:36" s="154" customFormat="1" ht="15.75" thickBot="1" x14ac:dyDescent="0.3">
      <c r="A71" s="177"/>
      <c r="B71" s="59" t="s">
        <v>35</v>
      </c>
      <c r="C71" s="148">
        <f t="shared" ref="C71:O71" si="43">SUM(C66:C70)</f>
        <v>27494110.819999997</v>
      </c>
      <c r="D71" s="149">
        <f t="shared" si="43"/>
        <v>31140370.190000001</v>
      </c>
      <c r="E71" s="149">
        <f t="shared" si="43"/>
        <v>29021049.049999997</v>
      </c>
      <c r="F71" s="149">
        <f t="shared" si="43"/>
        <v>24958399.520000003</v>
      </c>
      <c r="G71" s="149">
        <f t="shared" si="43"/>
        <v>23697577.299999997</v>
      </c>
      <c r="H71" s="149">
        <f t="shared" si="43"/>
        <v>22103244.159999996</v>
      </c>
      <c r="I71" s="149">
        <f t="shared" si="43"/>
        <v>21541267.84</v>
      </c>
      <c r="J71" s="149">
        <f t="shared" si="43"/>
        <v>20972832</v>
      </c>
      <c r="K71" s="149">
        <f t="shared" si="43"/>
        <v>22103771.650000002</v>
      </c>
      <c r="L71" s="149">
        <f t="shared" si="43"/>
        <v>23337118.07</v>
      </c>
      <c r="M71" s="149">
        <f t="shared" si="43"/>
        <v>27933492.32</v>
      </c>
      <c r="N71" s="150">
        <f t="shared" si="43"/>
        <v>31916159.540000003</v>
      </c>
      <c r="O71" s="148">
        <f t="shared" si="43"/>
        <v>36124942.410000004</v>
      </c>
      <c r="P71" s="149">
        <v>41443959</v>
      </c>
      <c r="Q71" s="149">
        <v>41038430</v>
      </c>
      <c r="R71" s="149">
        <v>41455062</v>
      </c>
      <c r="S71" s="149">
        <v>39372242</v>
      </c>
      <c r="T71" s="149">
        <v>39372242</v>
      </c>
      <c r="U71" s="150"/>
      <c r="V71" s="212">
        <f t="shared" si="41"/>
        <v>0.31391564711820741</v>
      </c>
      <c r="W71" s="216">
        <f t="shared" si="41"/>
        <v>0.33087560446884973</v>
      </c>
      <c r="X71" s="217">
        <f t="shared" si="41"/>
        <v>0.41409188652330969</v>
      </c>
      <c r="Y71" s="217">
        <f t="shared" si="41"/>
        <v>0.66096635991344987</v>
      </c>
      <c r="Z71" s="217">
        <f t="shared" si="41"/>
        <v>0.66144587278126554</v>
      </c>
      <c r="AA71" s="217"/>
      <c r="AB71" s="218"/>
      <c r="AC71" s="40">
        <f t="shared" ref="AC71:AF71" si="44">SUM(AC66:AC70)</f>
        <v>8630831.5899999999</v>
      </c>
      <c r="AD71" s="151">
        <f t="shared" si="44"/>
        <v>10303588.810000001</v>
      </c>
      <c r="AE71" s="152">
        <f t="shared" si="44"/>
        <v>12017380.950000003</v>
      </c>
      <c r="AF71" s="152">
        <f t="shared" si="44"/>
        <v>16496662.479999999</v>
      </c>
      <c r="AG71" s="152">
        <f t="shared" ref="AG71" si="45">SUM(AG66:AG70)</f>
        <v>15674664.700000001</v>
      </c>
      <c r="AH71" s="152"/>
      <c r="AI71" s="153"/>
      <c r="AJ71" s="40">
        <f t="shared" ref="AJ71" si="46">SUM(AJ66:AJ70)</f>
        <v>39372242</v>
      </c>
    </row>
    <row r="72" spans="1:36" s="68" customFormat="1" x14ac:dyDescent="0.25">
      <c r="A72" s="176">
        <f>+A65+1</f>
        <v>10</v>
      </c>
      <c r="B72" s="86" t="s">
        <v>28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  <c r="O72" s="87"/>
      <c r="P72" s="88"/>
      <c r="Q72" s="88"/>
      <c r="R72" s="88"/>
      <c r="S72" s="88"/>
      <c r="T72" s="88"/>
      <c r="U72" s="89"/>
      <c r="V72" s="238"/>
      <c r="W72" s="239"/>
      <c r="X72" s="240"/>
      <c r="Y72" s="240"/>
      <c r="Z72" s="240"/>
      <c r="AA72" s="240"/>
      <c r="AB72" s="241"/>
      <c r="AC72" s="90"/>
      <c r="AD72" s="91"/>
      <c r="AE72" s="92"/>
      <c r="AF72" s="92"/>
      <c r="AG72" s="92"/>
      <c r="AH72" s="92"/>
      <c r="AI72" s="93"/>
      <c r="AJ72" s="90"/>
    </row>
    <row r="73" spans="1:36" s="68" customFormat="1" x14ac:dyDescent="0.25">
      <c r="A73" s="176"/>
      <c r="B73" s="69" t="s">
        <v>30</v>
      </c>
      <c r="C73" s="94">
        <v>30225628.750000004</v>
      </c>
      <c r="D73" s="95">
        <v>19638876.91</v>
      </c>
      <c r="E73" s="95">
        <v>12126829.9</v>
      </c>
      <c r="F73" s="95">
        <v>6511836.71</v>
      </c>
      <c r="G73" s="95">
        <v>3918039.0399999996</v>
      </c>
      <c r="H73" s="95">
        <v>3691456.78</v>
      </c>
      <c r="I73" s="95">
        <v>3828361.88</v>
      </c>
      <c r="J73" s="95">
        <v>5200409.7699999996</v>
      </c>
      <c r="K73" s="95">
        <v>11944690.699999999</v>
      </c>
      <c r="L73" s="95">
        <v>24900110.540000003</v>
      </c>
      <c r="M73" s="95">
        <v>32681622.440000001</v>
      </c>
      <c r="N73" s="96">
        <v>26891595.940000001</v>
      </c>
      <c r="O73" s="94">
        <v>24525003.960000001</v>
      </c>
      <c r="P73" s="95">
        <v>19615784.309999999</v>
      </c>
      <c r="Q73" s="95">
        <v>15561691.289999999</v>
      </c>
      <c r="R73" s="95">
        <v>6217087.0900000008</v>
      </c>
      <c r="S73" s="272">
        <v>4176985.91</v>
      </c>
      <c r="T73" s="228" t="s">
        <v>146</v>
      </c>
      <c r="U73" s="96"/>
      <c r="V73" s="242">
        <f>IF(ISERROR((O73-C73)/C73)=TRUE,0,(O73-C73)/C73)</f>
        <v>-0.18860235587324226</v>
      </c>
      <c r="W73" s="243">
        <f t="shared" ref="W73:Z78" si="47">IF(ISERROR((P73-D73)/D73)=TRUE,0,(P73-D73)/D73)</f>
        <v>-1.1758615375934698E-3</v>
      </c>
      <c r="X73" s="243">
        <f t="shared" si="47"/>
        <v>0.28324479013266268</v>
      </c>
      <c r="Y73" s="243">
        <f t="shared" si="47"/>
        <v>-4.5263668781399646E-2</v>
      </c>
      <c r="Z73" s="243">
        <f t="shared" si="47"/>
        <v>6.6090936653862592E-2</v>
      </c>
      <c r="AA73" s="244"/>
      <c r="AB73" s="245"/>
      <c r="AC73" s="97">
        <f t="shared" ref="AC73:AG77" si="48">O73-C73</f>
        <v>-5700624.7900000028</v>
      </c>
      <c r="AD73" s="119">
        <f t="shared" si="48"/>
        <v>-23092.60000000149</v>
      </c>
      <c r="AE73" s="119">
        <f t="shared" si="48"/>
        <v>3434861.3899999987</v>
      </c>
      <c r="AF73" s="119">
        <f t="shared" si="48"/>
        <v>-294749.61999999918</v>
      </c>
      <c r="AG73" s="119">
        <f t="shared" si="48"/>
        <v>258946.87000000058</v>
      </c>
      <c r="AH73" s="98"/>
      <c r="AI73" s="99"/>
      <c r="AJ73" s="186" t="s">
        <v>146</v>
      </c>
    </row>
    <row r="74" spans="1:36" s="68" customFormat="1" x14ac:dyDescent="0.25">
      <c r="A74" s="176"/>
      <c r="B74" s="69" t="s">
        <v>31</v>
      </c>
      <c r="C74" s="94">
        <v>2767740.67</v>
      </c>
      <c r="D74" s="95">
        <v>1865536.46</v>
      </c>
      <c r="E74" s="95">
        <v>1178888.8700000001</v>
      </c>
      <c r="F74" s="95">
        <v>668540.57000000007</v>
      </c>
      <c r="G74" s="95">
        <v>419426.33</v>
      </c>
      <c r="H74" s="95">
        <v>403079.88</v>
      </c>
      <c r="I74" s="95">
        <v>423719.42</v>
      </c>
      <c r="J74" s="95">
        <v>528195.97</v>
      </c>
      <c r="K74" s="95">
        <v>1035847.75</v>
      </c>
      <c r="L74" s="95">
        <v>2138073.17</v>
      </c>
      <c r="M74" s="95">
        <v>2617300.7199999997</v>
      </c>
      <c r="N74" s="96">
        <v>2166551.7799999998</v>
      </c>
      <c r="O74" s="94">
        <v>2251811.11</v>
      </c>
      <c r="P74" s="95">
        <v>1905658.52</v>
      </c>
      <c r="Q74" s="95">
        <v>1520925.58</v>
      </c>
      <c r="R74" s="95">
        <v>623307.87</v>
      </c>
      <c r="S74" s="272">
        <v>427509.81</v>
      </c>
      <c r="T74" s="228" t="s">
        <v>146</v>
      </c>
      <c r="U74" s="96"/>
      <c r="V74" s="242">
        <f t="shared" ref="V74:V78" si="49">IF(ISERROR((O74-C74)/C74)=TRUE,0,(O74-C74)/C74)</f>
        <v>-0.18640820131461236</v>
      </c>
      <c r="W74" s="243">
        <f t="shared" si="47"/>
        <v>2.1506982500894171E-2</v>
      </c>
      <c r="X74" s="243">
        <f t="shared" si="47"/>
        <v>0.29013481991733447</v>
      </c>
      <c r="Y74" s="243">
        <f t="shared" si="47"/>
        <v>-6.7658870724928585E-2</v>
      </c>
      <c r="Z74" s="243">
        <f t="shared" si="47"/>
        <v>1.9272705173277942E-2</v>
      </c>
      <c r="AA74" s="244"/>
      <c r="AB74" s="245"/>
      <c r="AC74" s="97">
        <f t="shared" si="38"/>
        <v>-515929.56000000006</v>
      </c>
      <c r="AD74" s="119">
        <f t="shared" si="48"/>
        <v>40122.060000000056</v>
      </c>
      <c r="AE74" s="119">
        <f t="shared" si="48"/>
        <v>342036.70999999996</v>
      </c>
      <c r="AF74" s="119">
        <f t="shared" si="48"/>
        <v>-45232.70000000007</v>
      </c>
      <c r="AG74" s="119">
        <f t="shared" si="48"/>
        <v>8083.4799999999814</v>
      </c>
      <c r="AH74" s="98"/>
      <c r="AI74" s="99"/>
      <c r="AJ74" s="186" t="s">
        <v>146</v>
      </c>
    </row>
    <row r="75" spans="1:36" s="68" customFormat="1" x14ac:dyDescent="0.25">
      <c r="A75" s="176"/>
      <c r="B75" s="69" t="s">
        <v>32</v>
      </c>
      <c r="C75" s="94">
        <v>4369165.5900000008</v>
      </c>
      <c r="D75" s="95">
        <v>2589125.42</v>
      </c>
      <c r="E75" s="95">
        <v>1452410.8099999998</v>
      </c>
      <c r="F75" s="95">
        <v>712823.37999999989</v>
      </c>
      <c r="G75" s="95">
        <v>436063.03</v>
      </c>
      <c r="H75" s="95">
        <v>454177.87</v>
      </c>
      <c r="I75" s="95">
        <v>430464.32</v>
      </c>
      <c r="J75" s="95">
        <v>576999.92000000004</v>
      </c>
      <c r="K75" s="95">
        <v>1437015.52</v>
      </c>
      <c r="L75" s="95">
        <v>3499214.38</v>
      </c>
      <c r="M75" s="95">
        <v>4590908.2</v>
      </c>
      <c r="N75" s="96">
        <v>4217782.42</v>
      </c>
      <c r="O75" s="94">
        <v>3261716.74</v>
      </c>
      <c r="P75" s="95">
        <v>2420365.9500000002</v>
      </c>
      <c r="Q75" s="95">
        <v>1692684.38</v>
      </c>
      <c r="R75" s="95">
        <v>619986.22</v>
      </c>
      <c r="S75" s="272">
        <v>385012.3</v>
      </c>
      <c r="T75" s="228" t="s">
        <v>146</v>
      </c>
      <c r="U75" s="96"/>
      <c r="V75" s="242">
        <f t="shared" si="49"/>
        <v>-0.2534691870078562</v>
      </c>
      <c r="W75" s="243">
        <f t="shared" si="47"/>
        <v>-6.5180106261518891E-2</v>
      </c>
      <c r="X75" s="243">
        <f t="shared" si="47"/>
        <v>0.16543086043266236</v>
      </c>
      <c r="Y75" s="243">
        <f t="shared" si="47"/>
        <v>-0.13023865743573104</v>
      </c>
      <c r="Z75" s="243">
        <f t="shared" si="47"/>
        <v>-0.11707190586645247</v>
      </c>
      <c r="AA75" s="244"/>
      <c r="AB75" s="245"/>
      <c r="AC75" s="97">
        <f t="shared" ref="AC75:AC84" si="50">O75-C75</f>
        <v>-1107448.8500000006</v>
      </c>
      <c r="AD75" s="119">
        <f t="shared" si="48"/>
        <v>-168759.46999999974</v>
      </c>
      <c r="AE75" s="119">
        <f t="shared" si="48"/>
        <v>240273.57000000007</v>
      </c>
      <c r="AF75" s="119">
        <f t="shared" si="48"/>
        <v>-92837.159999999916</v>
      </c>
      <c r="AG75" s="119">
        <f t="shared" si="48"/>
        <v>-51050.73000000004</v>
      </c>
      <c r="AH75" s="98"/>
      <c r="AI75" s="99"/>
      <c r="AJ75" s="186" t="s">
        <v>146</v>
      </c>
    </row>
    <row r="76" spans="1:36" s="68" customFormat="1" x14ac:dyDescent="0.25">
      <c r="A76" s="176"/>
      <c r="B76" s="69" t="s">
        <v>33</v>
      </c>
      <c r="C76" s="94">
        <v>9051666.5199999996</v>
      </c>
      <c r="D76" s="95">
        <v>6554544.4299999997</v>
      </c>
      <c r="E76" s="95">
        <v>4330039.3899999987</v>
      </c>
      <c r="F76" s="95">
        <v>2571643.0099999993</v>
      </c>
      <c r="G76" s="95">
        <v>1677652.66</v>
      </c>
      <c r="H76" s="95">
        <v>1612779.67</v>
      </c>
      <c r="I76" s="95">
        <v>1747326.54</v>
      </c>
      <c r="J76" s="95">
        <v>2029117.65</v>
      </c>
      <c r="K76" s="95">
        <v>3906915.34</v>
      </c>
      <c r="L76" s="95">
        <v>7621224.2000000011</v>
      </c>
      <c r="M76" s="95">
        <v>9299136.5099999998</v>
      </c>
      <c r="N76" s="96">
        <v>8235337.3499999996</v>
      </c>
      <c r="O76" s="94">
        <v>7447784.9499999993</v>
      </c>
      <c r="P76" s="95">
        <v>5535813.2799999993</v>
      </c>
      <c r="Q76" s="95">
        <v>4234943.55</v>
      </c>
      <c r="R76" s="95">
        <v>2026609.1</v>
      </c>
      <c r="S76" s="272">
        <v>1495649.7299999997</v>
      </c>
      <c r="T76" s="228" t="s">
        <v>146</v>
      </c>
      <c r="U76" s="96"/>
      <c r="V76" s="242">
        <f t="shared" si="49"/>
        <v>-0.17719185372728471</v>
      </c>
      <c r="W76" s="243">
        <f t="shared" si="47"/>
        <v>-0.15542363941226658</v>
      </c>
      <c r="X76" s="243">
        <f t="shared" si="47"/>
        <v>-2.1961887972570832E-2</v>
      </c>
      <c r="Y76" s="243">
        <f t="shared" si="47"/>
        <v>-0.21193995740489632</v>
      </c>
      <c r="Z76" s="243">
        <f t="shared" si="47"/>
        <v>-0.10848665778052066</v>
      </c>
      <c r="AA76" s="244"/>
      <c r="AB76" s="245"/>
      <c r="AC76" s="97">
        <f t="shared" si="50"/>
        <v>-1603881.5700000003</v>
      </c>
      <c r="AD76" s="119">
        <f t="shared" si="48"/>
        <v>-1018731.1500000004</v>
      </c>
      <c r="AE76" s="119">
        <f t="shared" si="48"/>
        <v>-95095.83999999892</v>
      </c>
      <c r="AF76" s="119">
        <f t="shared" si="48"/>
        <v>-545033.90999999922</v>
      </c>
      <c r="AG76" s="119">
        <f t="shared" si="48"/>
        <v>-182002.93000000017</v>
      </c>
      <c r="AH76" s="98"/>
      <c r="AI76" s="99"/>
      <c r="AJ76" s="186" t="s">
        <v>146</v>
      </c>
    </row>
    <row r="77" spans="1:36" s="68" customFormat="1" x14ac:dyDescent="0.25">
      <c r="A77" s="176"/>
      <c r="B77" s="69" t="s">
        <v>34</v>
      </c>
      <c r="C77" s="94">
        <v>15291683.959999993</v>
      </c>
      <c r="D77" s="95">
        <v>13626794.520000001</v>
      </c>
      <c r="E77" s="95">
        <v>10861355.76</v>
      </c>
      <c r="F77" s="95">
        <v>8829224.2400000002</v>
      </c>
      <c r="G77" s="95">
        <v>7561847.2800000003</v>
      </c>
      <c r="H77" s="95">
        <v>7845441.6699999999</v>
      </c>
      <c r="I77" s="95">
        <v>7663017.6600000011</v>
      </c>
      <c r="J77" s="95">
        <v>7842602.5599999987</v>
      </c>
      <c r="K77" s="95">
        <v>10217513.760000002</v>
      </c>
      <c r="L77" s="95">
        <v>13859531.85</v>
      </c>
      <c r="M77" s="95">
        <v>15936600.929999998</v>
      </c>
      <c r="N77" s="96">
        <v>14894945.26</v>
      </c>
      <c r="O77" s="94">
        <v>13898101.580000006</v>
      </c>
      <c r="P77" s="95">
        <v>12555855.030000001</v>
      </c>
      <c r="Q77" s="95">
        <v>11010028.880000003</v>
      </c>
      <c r="R77" s="95">
        <v>8191903.7200000016</v>
      </c>
      <c r="S77" s="272">
        <v>7276786.21</v>
      </c>
      <c r="T77" s="228" t="s">
        <v>146</v>
      </c>
      <c r="U77" s="96"/>
      <c r="V77" s="242">
        <f t="shared" si="49"/>
        <v>-9.1133349580420464E-2</v>
      </c>
      <c r="W77" s="243">
        <f t="shared" si="47"/>
        <v>-7.8590712469332816E-2</v>
      </c>
      <c r="X77" s="243">
        <f t="shared" si="47"/>
        <v>1.3688265377286832E-2</v>
      </c>
      <c r="Y77" s="243">
        <f t="shared" si="47"/>
        <v>-7.2183070978385139E-2</v>
      </c>
      <c r="Z77" s="243">
        <f t="shared" si="47"/>
        <v>-3.7697279440427986E-2</v>
      </c>
      <c r="AA77" s="244"/>
      <c r="AB77" s="245"/>
      <c r="AC77" s="97">
        <f t="shared" si="50"/>
        <v>-1393582.3799999878</v>
      </c>
      <c r="AD77" s="119">
        <f t="shared" si="48"/>
        <v>-1070939.4900000002</v>
      </c>
      <c r="AE77" s="119">
        <f t="shared" si="48"/>
        <v>148673.12000000291</v>
      </c>
      <c r="AF77" s="119">
        <f t="shared" si="48"/>
        <v>-637320.51999999862</v>
      </c>
      <c r="AG77" s="119">
        <f t="shared" si="48"/>
        <v>-285061.0700000003</v>
      </c>
      <c r="AH77" s="98"/>
      <c r="AI77" s="99"/>
      <c r="AJ77" s="186" t="s">
        <v>146</v>
      </c>
    </row>
    <row r="78" spans="1:36" s="85" customFormat="1" x14ac:dyDescent="0.25">
      <c r="A78" s="177"/>
      <c r="B78" s="69" t="s">
        <v>35</v>
      </c>
      <c r="C78" s="162">
        <f>SUM(C73:C77)</f>
        <v>61705885.489999995</v>
      </c>
      <c r="D78" s="163">
        <f t="shared" ref="D78:S78" si="51">SUM(D73:D77)</f>
        <v>44274877.740000002</v>
      </c>
      <c r="E78" s="163">
        <f t="shared" si="51"/>
        <v>29949524.729999997</v>
      </c>
      <c r="F78" s="163">
        <f t="shared" si="51"/>
        <v>19294067.91</v>
      </c>
      <c r="G78" s="163">
        <f t="shared" si="51"/>
        <v>14013028.34</v>
      </c>
      <c r="H78" s="163">
        <f t="shared" si="51"/>
        <v>14006935.869999999</v>
      </c>
      <c r="I78" s="163">
        <f t="shared" si="51"/>
        <v>14092889.82</v>
      </c>
      <c r="J78" s="163">
        <f t="shared" si="51"/>
        <v>16177325.869999997</v>
      </c>
      <c r="K78" s="163">
        <f t="shared" si="51"/>
        <v>28541983.07</v>
      </c>
      <c r="L78" s="163">
        <f t="shared" si="51"/>
        <v>52018154.140000001</v>
      </c>
      <c r="M78" s="163">
        <f t="shared" si="51"/>
        <v>65125568.800000004</v>
      </c>
      <c r="N78" s="164">
        <f t="shared" si="51"/>
        <v>56406212.75</v>
      </c>
      <c r="O78" s="162">
        <f t="shared" si="51"/>
        <v>51384418.340000011</v>
      </c>
      <c r="P78" s="163">
        <f t="shared" si="51"/>
        <v>42033477.089999996</v>
      </c>
      <c r="Q78" s="163">
        <f t="shared" si="51"/>
        <v>34020273.68</v>
      </c>
      <c r="R78" s="163">
        <f t="shared" si="51"/>
        <v>17678894.000000004</v>
      </c>
      <c r="S78" s="163">
        <f t="shared" si="51"/>
        <v>13761943.959999999</v>
      </c>
      <c r="T78" s="229" t="s">
        <v>146</v>
      </c>
      <c r="U78" s="164"/>
      <c r="V78" s="246">
        <f t="shared" si="49"/>
        <v>-0.1672687632312265</v>
      </c>
      <c r="W78" s="247">
        <f t="shared" si="47"/>
        <v>-5.0624660403636064E-2</v>
      </c>
      <c r="X78" s="247">
        <f t="shared" si="47"/>
        <v>0.13592031882637504</v>
      </c>
      <c r="Y78" s="247">
        <f t="shared" si="47"/>
        <v>-8.3713497720346544E-2</v>
      </c>
      <c r="Z78" s="247">
        <f t="shared" si="47"/>
        <v>-1.7917924227933219E-2</v>
      </c>
      <c r="AA78" s="248"/>
      <c r="AB78" s="249"/>
      <c r="AC78" s="100">
        <f t="shared" ref="AC78:AF85" si="52">SUM(AC73:AC77)</f>
        <v>-10321467.149999991</v>
      </c>
      <c r="AD78" s="159">
        <f t="shared" ref="AD78:AE78" si="53">SUM(AD73:AD77)</f>
        <v>-2241400.6500000018</v>
      </c>
      <c r="AE78" s="159">
        <f t="shared" si="53"/>
        <v>4070748.950000003</v>
      </c>
      <c r="AF78" s="159">
        <f t="shared" ref="AF78:AG78" si="54">SUM(AF73:AF77)</f>
        <v>-1615173.9099999969</v>
      </c>
      <c r="AG78" s="159">
        <f t="shared" si="54"/>
        <v>-251084.37999999995</v>
      </c>
      <c r="AH78" s="166"/>
      <c r="AI78" s="167"/>
      <c r="AJ78" s="203" t="s">
        <v>146</v>
      </c>
    </row>
    <row r="79" spans="1:36" s="42" customFormat="1" x14ac:dyDescent="0.25">
      <c r="A79" s="176">
        <f>+A72+1</f>
        <v>11</v>
      </c>
      <c r="B79" s="51" t="s">
        <v>29</v>
      </c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4"/>
      <c r="V79" s="250"/>
      <c r="W79" s="251"/>
      <c r="X79" s="252"/>
      <c r="Y79" s="252"/>
      <c r="Z79" s="252"/>
      <c r="AA79" s="252"/>
      <c r="AB79" s="253"/>
      <c r="AC79" s="55"/>
      <c r="AD79" s="56"/>
      <c r="AE79" s="57"/>
      <c r="AF79" s="57"/>
      <c r="AG79" s="57"/>
      <c r="AH79" s="57"/>
      <c r="AI79" s="58"/>
      <c r="AJ79" s="55"/>
    </row>
    <row r="80" spans="1:36" s="42" customFormat="1" x14ac:dyDescent="0.25">
      <c r="A80" s="176"/>
      <c r="B80" s="43" t="s">
        <v>30</v>
      </c>
      <c r="C80" s="116">
        <f>C94-C87</f>
        <v>35010854.549999997</v>
      </c>
      <c r="D80" s="117">
        <f t="shared" ref="D80:O80" si="55">D94-D87</f>
        <v>25373381.18</v>
      </c>
      <c r="E80" s="117">
        <f t="shared" si="55"/>
        <v>18235807.030000001</v>
      </c>
      <c r="F80" s="117">
        <f t="shared" si="55"/>
        <v>11664183.460000001</v>
      </c>
      <c r="G80" s="117">
        <f t="shared" si="55"/>
        <v>10271171.23</v>
      </c>
      <c r="H80" s="117">
        <f t="shared" si="55"/>
        <v>9375011.1699999999</v>
      </c>
      <c r="I80" s="117">
        <f t="shared" si="55"/>
        <v>9776353.0199999996</v>
      </c>
      <c r="J80" s="117">
        <f t="shared" si="55"/>
        <v>13100990.1</v>
      </c>
      <c r="K80" s="117">
        <f t="shared" si="55"/>
        <v>17644830.98</v>
      </c>
      <c r="L80" s="117">
        <f t="shared" si="55"/>
        <v>31544476.550000001</v>
      </c>
      <c r="M80" s="117">
        <f t="shared" si="55"/>
        <v>41236779.899999999</v>
      </c>
      <c r="N80" s="118">
        <f t="shared" si="55"/>
        <v>32296773.079999998</v>
      </c>
      <c r="O80" s="116">
        <f t="shared" si="55"/>
        <v>31973555.09</v>
      </c>
      <c r="P80" s="186">
        <f t="shared" ref="P80:S80" si="56">P94-P87</f>
        <v>26914356.510000002</v>
      </c>
      <c r="Q80" s="117">
        <f t="shared" si="56"/>
        <v>23384632.41</v>
      </c>
      <c r="R80" s="186">
        <f t="shared" si="56"/>
        <v>11644057.08</v>
      </c>
      <c r="S80" s="117">
        <f t="shared" si="56"/>
        <v>11039342.789999999</v>
      </c>
      <c r="T80" s="117">
        <v>0</v>
      </c>
      <c r="U80" s="118"/>
      <c r="V80" s="242">
        <f>IF(ISERROR((O80-C80)/C80)=TRUE,0,(O80-C80)/C80)</f>
        <v>-8.6753079838778099E-2</v>
      </c>
      <c r="W80" s="243">
        <f t="shared" ref="W80:Z85" si="57">IF(ISERROR((P80-D80)/D80)=TRUE,0,(P80-D80)/D80)</f>
        <v>6.0731966270803565E-2</v>
      </c>
      <c r="X80" s="244">
        <f t="shared" si="57"/>
        <v>0.28234699849201017</v>
      </c>
      <c r="Y80" s="244">
        <f t="shared" si="57"/>
        <v>-1.7254855489044938E-3</v>
      </c>
      <c r="Z80" s="244">
        <f t="shared" si="57"/>
        <v>7.4789091019758863E-2</v>
      </c>
      <c r="AA80" s="209"/>
      <c r="AB80" s="210"/>
      <c r="AC80" s="39">
        <f t="shared" ref="AC80:AG84" si="58">O80-C80</f>
        <v>-3037299.4599999972</v>
      </c>
      <c r="AD80" s="119">
        <f t="shared" si="58"/>
        <v>1540975.3300000019</v>
      </c>
      <c r="AE80" s="120">
        <f t="shared" si="58"/>
        <v>5148825.379999999</v>
      </c>
      <c r="AF80" s="120">
        <f t="shared" si="58"/>
        <v>-20126.38000000082</v>
      </c>
      <c r="AG80" s="120">
        <f t="shared" si="58"/>
        <v>768171.55999999866</v>
      </c>
      <c r="AH80" s="120"/>
      <c r="AI80" s="121"/>
      <c r="AJ80" s="186">
        <f t="shared" ref="AJ80:AJ85" si="59">AJ94</f>
        <v>0</v>
      </c>
    </row>
    <row r="81" spans="1:36" s="42" customFormat="1" x14ac:dyDescent="0.25">
      <c r="A81" s="176"/>
      <c r="B81" s="43" t="s">
        <v>31</v>
      </c>
      <c r="C81" s="116">
        <f t="shared" ref="C81:R84" si="60">C95-C88</f>
        <v>3815460.1</v>
      </c>
      <c r="D81" s="117">
        <f t="shared" si="60"/>
        <v>1981289.28</v>
      </c>
      <c r="E81" s="117">
        <f t="shared" si="60"/>
        <v>1259002.44</v>
      </c>
      <c r="F81" s="117">
        <f t="shared" si="60"/>
        <v>823287</v>
      </c>
      <c r="G81" s="117">
        <f t="shared" si="60"/>
        <v>586925.21</v>
      </c>
      <c r="H81" s="117">
        <f t="shared" si="60"/>
        <v>503590.98</v>
      </c>
      <c r="I81" s="117">
        <f t="shared" si="60"/>
        <v>540984.42000000004</v>
      </c>
      <c r="J81" s="117">
        <f t="shared" si="60"/>
        <v>767284.11</v>
      </c>
      <c r="K81" s="117">
        <f t="shared" si="60"/>
        <v>1169352.3</v>
      </c>
      <c r="L81" s="117">
        <f t="shared" si="60"/>
        <v>1991161.17</v>
      </c>
      <c r="M81" s="117">
        <f t="shared" si="60"/>
        <v>2386866.59</v>
      </c>
      <c r="N81" s="118">
        <f t="shared" si="60"/>
        <v>1917841.73</v>
      </c>
      <c r="O81" s="116">
        <f t="shared" si="60"/>
        <v>1358879.61</v>
      </c>
      <c r="P81" s="186">
        <f t="shared" si="60"/>
        <v>1297533.43</v>
      </c>
      <c r="Q81" s="117">
        <f t="shared" si="60"/>
        <v>979342.28</v>
      </c>
      <c r="R81" s="186">
        <f t="shared" si="60"/>
        <v>553840.9</v>
      </c>
      <c r="S81" s="117">
        <f t="shared" ref="S81" si="61">S95-S88</f>
        <v>498709.01</v>
      </c>
      <c r="T81" s="117">
        <v>0</v>
      </c>
      <c r="U81" s="118"/>
      <c r="V81" s="242">
        <f t="shared" ref="V81:V85" si="62">IF(ISERROR((O81-C81)/C81)=TRUE,0,(O81-C81)/C81)</f>
        <v>-0.64384908388899154</v>
      </c>
      <c r="W81" s="243">
        <f t="shared" si="57"/>
        <v>-0.34510652073986897</v>
      </c>
      <c r="X81" s="244">
        <f t="shared" si="57"/>
        <v>-0.22212837014041048</v>
      </c>
      <c r="Y81" s="244">
        <f t="shared" si="57"/>
        <v>-0.3272808874669465</v>
      </c>
      <c r="Z81" s="244">
        <f t="shared" si="57"/>
        <v>-0.15030228468121171</v>
      </c>
      <c r="AA81" s="209"/>
      <c r="AB81" s="210"/>
      <c r="AC81" s="39">
        <f t="shared" si="50"/>
        <v>-2456580.4900000002</v>
      </c>
      <c r="AD81" s="119">
        <f t="shared" si="58"/>
        <v>-683755.85000000009</v>
      </c>
      <c r="AE81" s="120">
        <f t="shared" si="58"/>
        <v>-279660.15999999992</v>
      </c>
      <c r="AF81" s="120">
        <f t="shared" si="58"/>
        <v>-269446.09999999998</v>
      </c>
      <c r="AG81" s="120">
        <f t="shared" si="58"/>
        <v>-88216.199999999953</v>
      </c>
      <c r="AH81" s="120"/>
      <c r="AI81" s="121"/>
      <c r="AJ81" s="186">
        <f t="shared" si="59"/>
        <v>0</v>
      </c>
    </row>
    <row r="82" spans="1:36" s="42" customFormat="1" x14ac:dyDescent="0.25">
      <c r="A82" s="176"/>
      <c r="B82" s="43" t="s">
        <v>32</v>
      </c>
      <c r="C82" s="116">
        <f t="shared" si="60"/>
        <v>5139355.42</v>
      </c>
      <c r="D82" s="117">
        <f t="shared" si="60"/>
        <v>3392083.57</v>
      </c>
      <c r="E82" s="117">
        <f t="shared" si="60"/>
        <v>2062323.67</v>
      </c>
      <c r="F82" s="117">
        <f t="shared" si="60"/>
        <v>1218502.22</v>
      </c>
      <c r="G82" s="117">
        <f t="shared" si="60"/>
        <v>1166155.3400000001</v>
      </c>
      <c r="H82" s="117">
        <f t="shared" si="60"/>
        <v>1025342.24</v>
      </c>
      <c r="I82" s="117">
        <f t="shared" si="60"/>
        <v>1081396.98</v>
      </c>
      <c r="J82" s="117">
        <f t="shared" si="60"/>
        <v>1428173.94</v>
      </c>
      <c r="K82" s="117">
        <f t="shared" si="60"/>
        <v>2957440.95</v>
      </c>
      <c r="L82" s="117">
        <f t="shared" si="60"/>
        <v>4560232.72</v>
      </c>
      <c r="M82" s="117">
        <f t="shared" si="60"/>
        <v>5497423.21</v>
      </c>
      <c r="N82" s="118">
        <f t="shared" si="60"/>
        <v>5069783.54</v>
      </c>
      <c r="O82" s="116">
        <f t="shared" si="60"/>
        <v>4245889.05</v>
      </c>
      <c r="P82" s="186">
        <f t="shared" si="60"/>
        <v>3223618.3</v>
      </c>
      <c r="Q82" s="117">
        <f t="shared" si="60"/>
        <v>2523686.5</v>
      </c>
      <c r="R82" s="186">
        <f t="shared" si="60"/>
        <v>1194096.1399999999</v>
      </c>
      <c r="S82" s="117">
        <f t="shared" ref="S82" si="63">S96-S89</f>
        <v>1165446.1000000001</v>
      </c>
      <c r="T82" s="117">
        <v>0</v>
      </c>
      <c r="U82" s="118"/>
      <c r="V82" s="242">
        <f t="shared" si="62"/>
        <v>-0.17384794336718595</v>
      </c>
      <c r="W82" s="243">
        <f t="shared" si="57"/>
        <v>-4.9664245153016685E-2</v>
      </c>
      <c r="X82" s="244">
        <f t="shared" si="57"/>
        <v>0.22371019482116505</v>
      </c>
      <c r="Y82" s="244">
        <f t="shared" si="57"/>
        <v>-2.0029573684322115E-2</v>
      </c>
      <c r="Z82" s="244">
        <f t="shared" si="57"/>
        <v>-6.0818655600375728E-4</v>
      </c>
      <c r="AA82" s="209"/>
      <c r="AB82" s="210"/>
      <c r="AC82" s="39">
        <f t="shared" si="50"/>
        <v>-893466.37000000011</v>
      </c>
      <c r="AD82" s="119">
        <f t="shared" si="58"/>
        <v>-168465.27000000002</v>
      </c>
      <c r="AE82" s="120">
        <f t="shared" si="58"/>
        <v>461362.83000000007</v>
      </c>
      <c r="AF82" s="120">
        <f t="shared" si="58"/>
        <v>-24406.080000000075</v>
      </c>
      <c r="AG82" s="120">
        <f t="shared" si="58"/>
        <v>-709.23999999999069</v>
      </c>
      <c r="AH82" s="120"/>
      <c r="AI82" s="121"/>
      <c r="AJ82" s="186">
        <f t="shared" si="59"/>
        <v>0</v>
      </c>
    </row>
    <row r="83" spans="1:36" s="42" customFormat="1" x14ac:dyDescent="0.25">
      <c r="A83" s="176"/>
      <c r="B83" s="43" t="s">
        <v>33</v>
      </c>
      <c r="C83" s="116">
        <f t="shared" si="60"/>
        <v>7151330.8499999996</v>
      </c>
      <c r="D83" s="117">
        <f t="shared" si="60"/>
        <v>5645637.5800000001</v>
      </c>
      <c r="E83" s="117">
        <f t="shared" si="60"/>
        <v>3898857.65</v>
      </c>
      <c r="F83" s="117">
        <f t="shared" si="60"/>
        <v>2737896.27</v>
      </c>
      <c r="G83" s="117">
        <f t="shared" si="60"/>
        <v>2328065.31</v>
      </c>
      <c r="H83" s="117">
        <f t="shared" si="60"/>
        <v>2110454.15</v>
      </c>
      <c r="I83" s="117">
        <f t="shared" si="60"/>
        <v>2212347.54</v>
      </c>
      <c r="J83" s="117">
        <f t="shared" si="60"/>
        <v>2787688.32</v>
      </c>
      <c r="K83" s="117">
        <f t="shared" si="60"/>
        <v>3444815.29</v>
      </c>
      <c r="L83" s="117">
        <f t="shared" si="60"/>
        <v>5749623.5899999999</v>
      </c>
      <c r="M83" s="117">
        <f t="shared" si="60"/>
        <v>7209833.8499999996</v>
      </c>
      <c r="N83" s="118">
        <f t="shared" si="60"/>
        <v>5935939.5199999996</v>
      </c>
      <c r="O83" s="116">
        <f t="shared" si="60"/>
        <v>5711672.3899999997</v>
      </c>
      <c r="P83" s="186">
        <f t="shared" si="60"/>
        <v>4662597.63</v>
      </c>
      <c r="Q83" s="117">
        <f t="shared" si="60"/>
        <v>3869396.89</v>
      </c>
      <c r="R83" s="186">
        <f t="shared" si="60"/>
        <v>2694414.26</v>
      </c>
      <c r="S83" s="117">
        <f t="shared" ref="S83" si="64">S97-S90</f>
        <v>3205047.91</v>
      </c>
      <c r="T83" s="117">
        <v>0</v>
      </c>
      <c r="U83" s="118"/>
      <c r="V83" s="242">
        <f t="shared" si="62"/>
        <v>-0.20131336253307314</v>
      </c>
      <c r="W83" s="243">
        <f t="shared" si="57"/>
        <v>-0.17412381437350433</v>
      </c>
      <c r="X83" s="244">
        <f t="shared" si="57"/>
        <v>-7.5562543300342804E-3</v>
      </c>
      <c r="Y83" s="244">
        <f t="shared" si="57"/>
        <v>-1.5881540318545464E-2</v>
      </c>
      <c r="Z83" s="244">
        <f t="shared" si="57"/>
        <v>0.37670017083842039</v>
      </c>
      <c r="AA83" s="209"/>
      <c r="AB83" s="210"/>
      <c r="AC83" s="39">
        <f t="shared" si="50"/>
        <v>-1439658.46</v>
      </c>
      <c r="AD83" s="119">
        <f t="shared" si="58"/>
        <v>-983039.95000000019</v>
      </c>
      <c r="AE83" s="120">
        <f t="shared" si="58"/>
        <v>-29460.759999999776</v>
      </c>
      <c r="AF83" s="120">
        <f t="shared" si="58"/>
        <v>-43482.010000000242</v>
      </c>
      <c r="AG83" s="120">
        <f t="shared" si="58"/>
        <v>876982.60000000009</v>
      </c>
      <c r="AH83" s="120"/>
      <c r="AI83" s="121"/>
      <c r="AJ83" s="186">
        <f t="shared" si="59"/>
        <v>0</v>
      </c>
    </row>
    <row r="84" spans="1:36" s="42" customFormat="1" x14ac:dyDescent="0.25">
      <c r="A84" s="176"/>
      <c r="B84" s="43" t="s">
        <v>34</v>
      </c>
      <c r="C84" s="116">
        <f t="shared" si="60"/>
        <v>5096794.8499999996</v>
      </c>
      <c r="D84" s="117">
        <f t="shared" si="60"/>
        <v>4395181.9000000004</v>
      </c>
      <c r="E84" s="117">
        <f t="shared" si="60"/>
        <v>4214261.4800000004</v>
      </c>
      <c r="F84" s="117">
        <f t="shared" si="60"/>
        <v>2641807.2200000002</v>
      </c>
      <c r="G84" s="117">
        <f t="shared" si="60"/>
        <v>2584602.34</v>
      </c>
      <c r="H84" s="117">
        <f t="shared" si="60"/>
        <v>2254854.6800000002</v>
      </c>
      <c r="I84" s="117">
        <f t="shared" si="60"/>
        <v>2317623.4500000002</v>
      </c>
      <c r="J84" s="117">
        <f t="shared" si="60"/>
        <v>2623803.62</v>
      </c>
      <c r="K84" s="117">
        <f t="shared" si="60"/>
        <v>3186487.91</v>
      </c>
      <c r="L84" s="117">
        <f t="shared" si="60"/>
        <v>5033011.22</v>
      </c>
      <c r="M84" s="117">
        <f t="shared" si="60"/>
        <v>5831380.7300000004</v>
      </c>
      <c r="N84" s="118">
        <f t="shared" si="60"/>
        <v>5110497.51</v>
      </c>
      <c r="O84" s="116">
        <f t="shared" si="60"/>
        <v>5032683.05</v>
      </c>
      <c r="P84" s="186">
        <f t="shared" si="60"/>
        <v>4125935.65</v>
      </c>
      <c r="Q84" s="117">
        <f t="shared" si="60"/>
        <v>3845959.44</v>
      </c>
      <c r="R84" s="186">
        <f t="shared" si="60"/>
        <v>3359671.59</v>
      </c>
      <c r="S84" s="117">
        <f t="shared" ref="S84" si="65">S98-S91</f>
        <v>2666135.7999999998</v>
      </c>
      <c r="T84" s="117">
        <v>0</v>
      </c>
      <c r="U84" s="118"/>
      <c r="V84" s="242">
        <f t="shared" si="62"/>
        <v>-1.2578846488200289E-2</v>
      </c>
      <c r="W84" s="243">
        <f t="shared" si="57"/>
        <v>-6.1259409991654828E-2</v>
      </c>
      <c r="X84" s="244">
        <f t="shared" si="57"/>
        <v>-8.7394206967907576E-2</v>
      </c>
      <c r="Y84" s="244">
        <f t="shared" si="57"/>
        <v>0.27173230679564864</v>
      </c>
      <c r="Z84" s="244">
        <f t="shared" si="57"/>
        <v>3.1545843141192839E-2</v>
      </c>
      <c r="AA84" s="209"/>
      <c r="AB84" s="210"/>
      <c r="AC84" s="39">
        <f t="shared" si="50"/>
        <v>-64111.799999999814</v>
      </c>
      <c r="AD84" s="119">
        <f t="shared" si="58"/>
        <v>-269246.25000000047</v>
      </c>
      <c r="AE84" s="120">
        <f t="shared" si="58"/>
        <v>-368302.0400000005</v>
      </c>
      <c r="AF84" s="120">
        <f t="shared" si="58"/>
        <v>717864.36999999965</v>
      </c>
      <c r="AG84" s="120">
        <f t="shared" si="58"/>
        <v>81533.459999999963</v>
      </c>
      <c r="AH84" s="120"/>
      <c r="AI84" s="121"/>
      <c r="AJ84" s="186">
        <f t="shared" si="59"/>
        <v>0</v>
      </c>
    </row>
    <row r="85" spans="1:36" s="154" customFormat="1" x14ac:dyDescent="0.25">
      <c r="A85" s="177"/>
      <c r="B85" s="43" t="s">
        <v>35</v>
      </c>
      <c r="C85" s="155">
        <f>SUM(C80:C84)</f>
        <v>56213795.770000003</v>
      </c>
      <c r="D85" s="156">
        <f t="shared" ref="D85:S85" si="66">SUM(D80:D84)</f>
        <v>40787573.509999998</v>
      </c>
      <c r="E85" s="156">
        <f t="shared" si="66"/>
        <v>29670252.27</v>
      </c>
      <c r="F85" s="156">
        <f t="shared" si="66"/>
        <v>19085676.170000002</v>
      </c>
      <c r="G85" s="156">
        <f t="shared" si="66"/>
        <v>16936919.43</v>
      </c>
      <c r="H85" s="156">
        <f t="shared" si="66"/>
        <v>15269253.220000001</v>
      </c>
      <c r="I85" s="156">
        <f t="shared" si="66"/>
        <v>15928705.41</v>
      </c>
      <c r="J85" s="156">
        <f t="shared" si="66"/>
        <v>20707940.09</v>
      </c>
      <c r="K85" s="156">
        <f t="shared" si="66"/>
        <v>28402927.43</v>
      </c>
      <c r="L85" s="156">
        <f t="shared" si="66"/>
        <v>48878505.25</v>
      </c>
      <c r="M85" s="156">
        <f t="shared" si="66"/>
        <v>62162284.280000001</v>
      </c>
      <c r="N85" s="158">
        <f t="shared" si="66"/>
        <v>50330835.379999988</v>
      </c>
      <c r="O85" s="155">
        <f t="shared" si="66"/>
        <v>48322679.189999998</v>
      </c>
      <c r="P85" s="156">
        <f t="shared" si="66"/>
        <v>40224041.520000003</v>
      </c>
      <c r="Q85" s="156">
        <f t="shared" si="66"/>
        <v>34603017.520000003</v>
      </c>
      <c r="R85" s="203">
        <f t="shared" si="66"/>
        <v>19446079.969999999</v>
      </c>
      <c r="S85" s="156">
        <f t="shared" si="66"/>
        <v>18574681.609999999</v>
      </c>
      <c r="T85" s="156">
        <v>0</v>
      </c>
      <c r="U85" s="158"/>
      <c r="V85" s="246">
        <f t="shared" si="62"/>
        <v>-0.14037686784729295</v>
      </c>
      <c r="W85" s="247">
        <f t="shared" si="57"/>
        <v>-1.3816266610266286E-2</v>
      </c>
      <c r="X85" s="248">
        <f t="shared" si="57"/>
        <v>0.16625289212615124</v>
      </c>
      <c r="Y85" s="248">
        <f t="shared" si="57"/>
        <v>1.8883470346547172E-2</v>
      </c>
      <c r="Z85" s="248">
        <f t="shared" si="57"/>
        <v>9.6697760579711259E-2</v>
      </c>
      <c r="AA85" s="256"/>
      <c r="AB85" s="257"/>
      <c r="AC85" s="157">
        <f t="shared" si="52"/>
        <v>-7891116.5799999973</v>
      </c>
      <c r="AD85" s="159">
        <f t="shared" si="52"/>
        <v>-563531.98999999883</v>
      </c>
      <c r="AE85" s="160">
        <f t="shared" si="52"/>
        <v>4932765.2499999981</v>
      </c>
      <c r="AF85" s="160">
        <f t="shared" si="52"/>
        <v>360403.79999999853</v>
      </c>
      <c r="AG85" s="160">
        <f t="shared" ref="AG85" si="67">SUM(AG80:AG84)</f>
        <v>1637762.1799999988</v>
      </c>
      <c r="AH85" s="160"/>
      <c r="AI85" s="161"/>
      <c r="AJ85" s="269">
        <f t="shared" si="59"/>
        <v>0</v>
      </c>
    </row>
    <row r="86" spans="1:36" s="42" customFormat="1" x14ac:dyDescent="0.25">
      <c r="A86" s="176">
        <f>+A79+1</f>
        <v>12</v>
      </c>
      <c r="B86" s="51" t="s">
        <v>27</v>
      </c>
      <c r="C86" s="52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4"/>
      <c r="V86" s="250"/>
      <c r="W86" s="251"/>
      <c r="X86" s="252"/>
      <c r="Y86" s="252"/>
      <c r="Z86" s="252"/>
      <c r="AA86" s="252"/>
      <c r="AB86" s="253"/>
      <c r="AC86" s="55"/>
      <c r="AD86" s="56"/>
      <c r="AE86" s="57"/>
      <c r="AF86" s="57"/>
      <c r="AG86" s="57"/>
      <c r="AH86" s="57"/>
      <c r="AI86" s="58"/>
      <c r="AJ86" s="55"/>
    </row>
    <row r="87" spans="1:36" s="42" customFormat="1" x14ac:dyDescent="0.25">
      <c r="A87" s="176"/>
      <c r="B87" s="43" t="s">
        <v>30</v>
      </c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8"/>
      <c r="O87" s="116"/>
      <c r="P87" s="186"/>
      <c r="Q87" s="117"/>
      <c r="R87" s="186"/>
      <c r="S87" s="117"/>
      <c r="T87" s="117"/>
      <c r="U87" s="118"/>
      <c r="V87" s="206"/>
      <c r="W87" s="208"/>
      <c r="X87" s="209"/>
      <c r="Y87" s="209"/>
      <c r="Z87" s="209"/>
      <c r="AA87" s="209"/>
      <c r="AB87" s="210"/>
      <c r="AC87" s="39"/>
      <c r="AD87" s="119"/>
      <c r="AE87" s="120"/>
      <c r="AF87" s="120"/>
      <c r="AG87" s="120"/>
      <c r="AH87" s="120"/>
      <c r="AI87" s="121"/>
      <c r="AJ87" s="186"/>
    </row>
    <row r="88" spans="1:36" s="42" customFormat="1" x14ac:dyDescent="0.25">
      <c r="A88" s="176"/>
      <c r="B88" s="43" t="s">
        <v>31</v>
      </c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8"/>
      <c r="O88" s="116"/>
      <c r="P88" s="186"/>
      <c r="Q88" s="117"/>
      <c r="R88" s="186"/>
      <c r="S88" s="117"/>
      <c r="T88" s="117"/>
      <c r="U88" s="118"/>
      <c r="V88" s="206"/>
      <c r="W88" s="208"/>
      <c r="X88" s="209"/>
      <c r="Y88" s="209"/>
      <c r="Z88" s="209"/>
      <c r="AA88" s="209"/>
      <c r="AB88" s="210"/>
      <c r="AC88" s="39"/>
      <c r="AD88" s="119"/>
      <c r="AE88" s="120"/>
      <c r="AF88" s="120"/>
      <c r="AG88" s="120"/>
      <c r="AH88" s="120"/>
      <c r="AI88" s="121"/>
      <c r="AJ88" s="186"/>
    </row>
    <row r="89" spans="1:36" s="42" customFormat="1" x14ac:dyDescent="0.25">
      <c r="A89" s="176"/>
      <c r="B89" s="43" t="s">
        <v>32</v>
      </c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8"/>
      <c r="O89" s="116"/>
      <c r="P89" s="186"/>
      <c r="Q89" s="117"/>
      <c r="R89" s="186"/>
      <c r="S89" s="117"/>
      <c r="T89" s="117"/>
      <c r="U89" s="118"/>
      <c r="V89" s="206"/>
      <c r="W89" s="208"/>
      <c r="X89" s="209"/>
      <c r="Y89" s="209"/>
      <c r="Z89" s="209"/>
      <c r="AA89" s="209"/>
      <c r="AB89" s="210"/>
      <c r="AC89" s="39"/>
      <c r="AD89" s="119"/>
      <c r="AE89" s="120"/>
      <c r="AF89" s="120"/>
      <c r="AG89" s="120"/>
      <c r="AH89" s="120"/>
      <c r="AI89" s="121"/>
      <c r="AJ89" s="186"/>
    </row>
    <row r="90" spans="1:36" s="42" customFormat="1" x14ac:dyDescent="0.25">
      <c r="A90" s="176"/>
      <c r="B90" s="43" t="s">
        <v>33</v>
      </c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8"/>
      <c r="O90" s="116"/>
      <c r="P90" s="186"/>
      <c r="Q90" s="117"/>
      <c r="R90" s="186"/>
      <c r="S90" s="117"/>
      <c r="T90" s="117"/>
      <c r="U90" s="118"/>
      <c r="V90" s="206"/>
      <c r="W90" s="208"/>
      <c r="X90" s="209"/>
      <c r="Y90" s="209"/>
      <c r="Z90" s="209"/>
      <c r="AA90" s="209"/>
      <c r="AB90" s="210"/>
      <c r="AC90" s="39"/>
      <c r="AD90" s="119"/>
      <c r="AE90" s="120"/>
      <c r="AF90" s="120"/>
      <c r="AG90" s="120"/>
      <c r="AH90" s="120"/>
      <c r="AI90" s="121"/>
      <c r="AJ90" s="186"/>
    </row>
    <row r="91" spans="1:36" s="42" customFormat="1" x14ac:dyDescent="0.25">
      <c r="A91" s="176"/>
      <c r="B91" s="43" t="s">
        <v>34</v>
      </c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8"/>
      <c r="O91" s="116"/>
      <c r="P91" s="186"/>
      <c r="Q91" s="117"/>
      <c r="R91" s="186"/>
      <c r="S91" s="117"/>
      <c r="T91" s="117"/>
      <c r="U91" s="118"/>
      <c r="V91" s="206"/>
      <c r="W91" s="208"/>
      <c r="X91" s="209"/>
      <c r="Y91" s="209"/>
      <c r="Z91" s="209"/>
      <c r="AA91" s="209"/>
      <c r="AB91" s="210"/>
      <c r="AC91" s="39"/>
      <c r="AD91" s="119"/>
      <c r="AE91" s="120"/>
      <c r="AF91" s="120"/>
      <c r="AG91" s="120"/>
      <c r="AH91" s="120"/>
      <c r="AI91" s="121"/>
      <c r="AJ91" s="186"/>
    </row>
    <row r="92" spans="1:36" s="154" customFormat="1" x14ac:dyDescent="0.25">
      <c r="A92" s="177"/>
      <c r="B92" s="43" t="s">
        <v>35</v>
      </c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8"/>
      <c r="O92" s="155"/>
      <c r="P92" s="203"/>
      <c r="Q92" s="156"/>
      <c r="R92" s="156"/>
      <c r="S92" s="156"/>
      <c r="T92" s="156"/>
      <c r="U92" s="158"/>
      <c r="V92" s="254"/>
      <c r="W92" s="255"/>
      <c r="X92" s="256"/>
      <c r="Y92" s="256"/>
      <c r="Z92" s="256"/>
      <c r="AA92" s="256"/>
      <c r="AB92" s="257"/>
      <c r="AC92" s="157"/>
      <c r="AD92" s="159"/>
      <c r="AE92" s="160"/>
      <c r="AF92" s="160"/>
      <c r="AG92" s="160"/>
      <c r="AH92" s="160"/>
      <c r="AI92" s="161"/>
      <c r="AJ92" s="203"/>
    </row>
    <row r="93" spans="1:36" s="42" customFormat="1" x14ac:dyDescent="0.25">
      <c r="A93" s="176">
        <f>+A86+1</f>
        <v>13</v>
      </c>
      <c r="B93" s="51" t="s">
        <v>37</v>
      </c>
      <c r="C93" s="52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52"/>
      <c r="P93" s="53"/>
      <c r="Q93" s="53"/>
      <c r="R93" s="53"/>
      <c r="S93" s="53"/>
      <c r="T93" s="53"/>
      <c r="U93" s="54"/>
      <c r="V93" s="250"/>
      <c r="W93" s="251"/>
      <c r="X93" s="252"/>
      <c r="Y93" s="252"/>
      <c r="Z93" s="252"/>
      <c r="AA93" s="252"/>
      <c r="AB93" s="253"/>
      <c r="AC93" s="55"/>
      <c r="AD93" s="56"/>
      <c r="AE93" s="57"/>
      <c r="AF93" s="57"/>
      <c r="AG93" s="57"/>
      <c r="AH93" s="57"/>
      <c r="AI93" s="58"/>
      <c r="AJ93" s="55"/>
    </row>
    <row r="94" spans="1:36" s="42" customFormat="1" x14ac:dyDescent="0.25">
      <c r="A94" s="176"/>
      <c r="B94" s="43" t="s">
        <v>30</v>
      </c>
      <c r="C94" s="116">
        <v>35010854.549999997</v>
      </c>
      <c r="D94" s="117">
        <v>25373381.18</v>
      </c>
      <c r="E94" s="117">
        <v>18235807.030000001</v>
      </c>
      <c r="F94" s="117">
        <v>11664183.460000001</v>
      </c>
      <c r="G94" s="117">
        <v>10271171.23</v>
      </c>
      <c r="H94" s="117">
        <v>9375011.1699999999</v>
      </c>
      <c r="I94" s="117">
        <v>9776353.0199999996</v>
      </c>
      <c r="J94" s="117">
        <v>13100990.1</v>
      </c>
      <c r="K94" s="117">
        <v>17644830.98</v>
      </c>
      <c r="L94" s="117">
        <v>31544476.550000001</v>
      </c>
      <c r="M94" s="117">
        <v>41236779.899999999</v>
      </c>
      <c r="N94" s="118">
        <v>32296773.079999998</v>
      </c>
      <c r="O94" s="116">
        <v>31973555.09</v>
      </c>
      <c r="P94" s="117">
        <v>26914356.510000002</v>
      </c>
      <c r="Q94" s="117">
        <v>23384632.41</v>
      </c>
      <c r="R94" s="189">
        <v>11644057.08</v>
      </c>
      <c r="S94" s="117">
        <v>11039342.789999999</v>
      </c>
      <c r="T94" s="117">
        <v>0</v>
      </c>
      <c r="U94" s="118"/>
      <c r="V94" s="242">
        <f>IF(ISERROR((O94-C94)/C94)=TRUE,0,(O94-C94)/C94)</f>
        <v>-8.6753079838778099E-2</v>
      </c>
      <c r="W94" s="243">
        <f t="shared" ref="W94:Z99" si="68">IF(ISERROR((P94-D94)/D94)=TRUE,0,(P94-D94)/D94)</f>
        <v>6.0731966270803565E-2</v>
      </c>
      <c r="X94" s="244">
        <f t="shared" si="68"/>
        <v>0.28234699849201017</v>
      </c>
      <c r="Y94" s="244">
        <f t="shared" si="68"/>
        <v>-1.7254855489044938E-3</v>
      </c>
      <c r="Z94" s="244">
        <f t="shared" si="68"/>
        <v>7.4789091019758863E-2</v>
      </c>
      <c r="AA94" s="209"/>
      <c r="AB94" s="210"/>
      <c r="AC94" s="39">
        <f t="shared" ref="AC94:AG109" si="69">O94-C94</f>
        <v>-3037299.4599999972</v>
      </c>
      <c r="AD94" s="74">
        <f t="shared" si="69"/>
        <v>1540975.3300000019</v>
      </c>
      <c r="AE94" s="75">
        <f t="shared" si="69"/>
        <v>5148825.379999999</v>
      </c>
      <c r="AF94" s="75">
        <f t="shared" si="69"/>
        <v>-20126.38000000082</v>
      </c>
      <c r="AG94" s="75">
        <f t="shared" si="69"/>
        <v>768171.55999999866</v>
      </c>
      <c r="AH94" s="120"/>
      <c r="AI94" s="121"/>
      <c r="AJ94" s="73">
        <f>IF(ISERROR(GETPIVOTDATA("VALUE",'CSS WK pvt'!$J$2,"DT_FILE",AJ$8,"COMMODITY",AJ$6,"TRIM_CAT",TRIM(B94),"TRIM_LINE",A93))=TRUE,0,GETPIVOTDATA("VALUE",'CSS WK pvt'!$J$2,"DT_FILE",AJ$8,"COMMODITY",AJ$6,"TRIM_CAT",TRIM(B94),"TRIM_LINE",A93))</f>
        <v>0</v>
      </c>
    </row>
    <row r="95" spans="1:36" s="42" customFormat="1" x14ac:dyDescent="0.25">
      <c r="A95" s="176"/>
      <c r="B95" s="43" t="s">
        <v>31</v>
      </c>
      <c r="C95" s="116">
        <v>3815460.1</v>
      </c>
      <c r="D95" s="117">
        <v>1981289.28</v>
      </c>
      <c r="E95" s="117">
        <v>1259002.44</v>
      </c>
      <c r="F95" s="117">
        <v>823287</v>
      </c>
      <c r="G95" s="117">
        <v>586925.21</v>
      </c>
      <c r="H95" s="117">
        <v>503590.98</v>
      </c>
      <c r="I95" s="117">
        <v>540984.42000000004</v>
      </c>
      <c r="J95" s="117">
        <v>767284.11</v>
      </c>
      <c r="K95" s="117">
        <v>1169352.3</v>
      </c>
      <c r="L95" s="117">
        <v>1991161.17</v>
      </c>
      <c r="M95" s="117">
        <v>2386866.59</v>
      </c>
      <c r="N95" s="118">
        <v>1917841.73</v>
      </c>
      <c r="O95" s="116">
        <v>1358879.61</v>
      </c>
      <c r="P95" s="117">
        <v>1297533.43</v>
      </c>
      <c r="Q95" s="117">
        <v>979342.28</v>
      </c>
      <c r="R95" s="189">
        <v>553840.9</v>
      </c>
      <c r="S95" s="117">
        <v>498709.01</v>
      </c>
      <c r="T95" s="117">
        <v>0</v>
      </c>
      <c r="U95" s="118"/>
      <c r="V95" s="242">
        <f t="shared" ref="V95:V99" si="70">IF(ISERROR((O95-C95)/C95)=TRUE,0,(O95-C95)/C95)</f>
        <v>-0.64384908388899154</v>
      </c>
      <c r="W95" s="243">
        <f t="shared" si="68"/>
        <v>-0.34510652073986897</v>
      </c>
      <c r="X95" s="244">
        <f t="shared" si="68"/>
        <v>-0.22212837014041048</v>
      </c>
      <c r="Y95" s="244">
        <f t="shared" si="68"/>
        <v>-0.3272808874669465</v>
      </c>
      <c r="Z95" s="244">
        <f t="shared" si="68"/>
        <v>-0.15030228468121171</v>
      </c>
      <c r="AA95" s="209"/>
      <c r="AB95" s="210"/>
      <c r="AC95" s="39">
        <f t="shared" si="69"/>
        <v>-2456580.4900000002</v>
      </c>
      <c r="AD95" s="74">
        <f t="shared" si="69"/>
        <v>-683755.85000000009</v>
      </c>
      <c r="AE95" s="75">
        <f t="shared" si="69"/>
        <v>-279660.15999999992</v>
      </c>
      <c r="AF95" s="75">
        <f t="shared" si="69"/>
        <v>-269446.09999999998</v>
      </c>
      <c r="AG95" s="75">
        <f t="shared" si="69"/>
        <v>-88216.199999999953</v>
      </c>
      <c r="AH95" s="120"/>
      <c r="AI95" s="121"/>
      <c r="AJ95" s="73">
        <f>IF(ISERROR(GETPIVOTDATA("VALUE",'CSS WK pvt'!$J$2,"DT_FILE",AJ$8,"COMMODITY",AJ$6,"TRIM_CAT",TRIM(B95),"TRIM_LINE",A93))=TRUE,0,GETPIVOTDATA("VALUE",'CSS WK pvt'!$J$2,"DT_FILE",AJ$8,"COMMODITY",AJ$6,"TRIM_CAT",TRIM(B95),"TRIM_LINE",A93))</f>
        <v>0</v>
      </c>
    </row>
    <row r="96" spans="1:36" s="42" customFormat="1" x14ac:dyDescent="0.25">
      <c r="A96" s="176"/>
      <c r="B96" s="43" t="s">
        <v>32</v>
      </c>
      <c r="C96" s="116">
        <v>5139355.42</v>
      </c>
      <c r="D96" s="117">
        <v>3392083.57</v>
      </c>
      <c r="E96" s="117">
        <v>2062323.67</v>
      </c>
      <c r="F96" s="117">
        <v>1218502.22</v>
      </c>
      <c r="G96" s="117">
        <v>1166155.3400000001</v>
      </c>
      <c r="H96" s="117">
        <v>1025342.24</v>
      </c>
      <c r="I96" s="117">
        <v>1081396.98</v>
      </c>
      <c r="J96" s="117">
        <v>1428173.94</v>
      </c>
      <c r="K96" s="117">
        <v>2957440.95</v>
      </c>
      <c r="L96" s="117">
        <v>4560232.72</v>
      </c>
      <c r="M96" s="117">
        <v>5497423.21</v>
      </c>
      <c r="N96" s="118">
        <v>5069783.54</v>
      </c>
      <c r="O96" s="116">
        <v>4245889.05</v>
      </c>
      <c r="P96" s="117">
        <v>3223618.3</v>
      </c>
      <c r="Q96" s="117">
        <v>2523686.5</v>
      </c>
      <c r="R96" s="189">
        <v>1194096.1399999999</v>
      </c>
      <c r="S96" s="117">
        <v>1165446.1000000001</v>
      </c>
      <c r="T96" s="117">
        <v>0</v>
      </c>
      <c r="U96" s="118"/>
      <c r="V96" s="242">
        <f t="shared" si="70"/>
        <v>-0.17384794336718595</v>
      </c>
      <c r="W96" s="243">
        <f t="shared" si="68"/>
        <v>-4.9664245153016685E-2</v>
      </c>
      <c r="X96" s="244">
        <f t="shared" si="68"/>
        <v>0.22371019482116505</v>
      </c>
      <c r="Y96" s="244">
        <f t="shared" si="68"/>
        <v>-2.0029573684322115E-2</v>
      </c>
      <c r="Z96" s="244">
        <f t="shared" si="68"/>
        <v>-6.0818655600375728E-4</v>
      </c>
      <c r="AA96" s="209"/>
      <c r="AB96" s="210"/>
      <c r="AC96" s="39">
        <f t="shared" si="69"/>
        <v>-893466.37000000011</v>
      </c>
      <c r="AD96" s="74">
        <f t="shared" si="69"/>
        <v>-168465.27000000002</v>
      </c>
      <c r="AE96" s="75">
        <f t="shared" si="69"/>
        <v>461362.83000000007</v>
      </c>
      <c r="AF96" s="75">
        <f t="shared" si="69"/>
        <v>-24406.080000000075</v>
      </c>
      <c r="AG96" s="75">
        <f t="shared" si="69"/>
        <v>-709.23999999999069</v>
      </c>
      <c r="AH96" s="120"/>
      <c r="AI96" s="121"/>
      <c r="AJ96" s="73">
        <f>IF(ISERROR(GETPIVOTDATA("VALUE",'CSS WK pvt'!$J$2,"DT_FILE",AJ$8,"COMMODITY",AJ$6,"TRIM_CAT",TRIM(B96),"TRIM_LINE",A93))=TRUE,0,GETPIVOTDATA("VALUE",'CSS WK pvt'!$J$2,"DT_FILE",AJ$8,"COMMODITY",AJ$6,"TRIM_CAT",TRIM(B96),"TRIM_LINE",A93))</f>
        <v>0</v>
      </c>
    </row>
    <row r="97" spans="1:36" s="42" customFormat="1" x14ac:dyDescent="0.25">
      <c r="A97" s="176"/>
      <c r="B97" s="43" t="s">
        <v>33</v>
      </c>
      <c r="C97" s="116">
        <v>7151330.8499999996</v>
      </c>
      <c r="D97" s="117">
        <v>5645637.5800000001</v>
      </c>
      <c r="E97" s="117">
        <v>3898857.65</v>
      </c>
      <c r="F97" s="117">
        <v>2737896.27</v>
      </c>
      <c r="G97" s="117">
        <v>2328065.31</v>
      </c>
      <c r="H97" s="117">
        <v>2110454.15</v>
      </c>
      <c r="I97" s="117">
        <v>2212347.54</v>
      </c>
      <c r="J97" s="117">
        <v>2787688.32</v>
      </c>
      <c r="K97" s="117">
        <v>3444815.29</v>
      </c>
      <c r="L97" s="117">
        <v>5749623.5899999999</v>
      </c>
      <c r="M97" s="117">
        <v>7209833.8499999996</v>
      </c>
      <c r="N97" s="118">
        <v>5935939.5199999996</v>
      </c>
      <c r="O97" s="116">
        <v>5711672.3899999997</v>
      </c>
      <c r="P97" s="117">
        <v>4662597.63</v>
      </c>
      <c r="Q97" s="117">
        <v>3869396.89</v>
      </c>
      <c r="R97" s="189">
        <v>2694414.26</v>
      </c>
      <c r="S97" s="117">
        <v>3205047.91</v>
      </c>
      <c r="T97" s="117">
        <v>0</v>
      </c>
      <c r="U97" s="118"/>
      <c r="V97" s="242">
        <f t="shared" si="70"/>
        <v>-0.20131336253307314</v>
      </c>
      <c r="W97" s="243">
        <f t="shared" si="68"/>
        <v>-0.17412381437350433</v>
      </c>
      <c r="X97" s="244">
        <f t="shared" si="68"/>
        <v>-7.5562543300342804E-3</v>
      </c>
      <c r="Y97" s="244">
        <f t="shared" si="68"/>
        <v>-1.5881540318545464E-2</v>
      </c>
      <c r="Z97" s="244">
        <f t="shared" si="68"/>
        <v>0.37670017083842039</v>
      </c>
      <c r="AA97" s="209"/>
      <c r="AB97" s="210"/>
      <c r="AC97" s="39">
        <f t="shared" si="69"/>
        <v>-1439658.46</v>
      </c>
      <c r="AD97" s="74">
        <f t="shared" si="69"/>
        <v>-983039.95000000019</v>
      </c>
      <c r="AE97" s="75">
        <f t="shared" si="69"/>
        <v>-29460.759999999776</v>
      </c>
      <c r="AF97" s="75">
        <f t="shared" si="69"/>
        <v>-43482.010000000242</v>
      </c>
      <c r="AG97" s="75">
        <f t="shared" si="69"/>
        <v>876982.60000000009</v>
      </c>
      <c r="AH97" s="120"/>
      <c r="AI97" s="121"/>
      <c r="AJ97" s="73">
        <f>IF(ISERROR(GETPIVOTDATA("VALUE",'CSS WK pvt'!$J$2,"DT_FILE",AJ$8,"COMMODITY",AJ$6,"TRIM_CAT",TRIM(B97),"TRIM_LINE",A93))=TRUE,0,GETPIVOTDATA("VALUE",'CSS WK pvt'!$J$2,"DT_FILE",AJ$8,"COMMODITY",AJ$6,"TRIM_CAT",TRIM(B97),"TRIM_LINE",A93))</f>
        <v>0</v>
      </c>
    </row>
    <row r="98" spans="1:36" s="42" customFormat="1" x14ac:dyDescent="0.25">
      <c r="A98" s="176"/>
      <c r="B98" s="43" t="s">
        <v>34</v>
      </c>
      <c r="C98" s="116">
        <v>5096794.8499999996</v>
      </c>
      <c r="D98" s="117">
        <v>4395181.9000000004</v>
      </c>
      <c r="E98" s="117">
        <v>4214261.4800000004</v>
      </c>
      <c r="F98" s="117">
        <v>2641807.2200000002</v>
      </c>
      <c r="G98" s="117">
        <v>2584602.34</v>
      </c>
      <c r="H98" s="117">
        <v>2254854.6800000002</v>
      </c>
      <c r="I98" s="117">
        <v>2317623.4500000002</v>
      </c>
      <c r="J98" s="117">
        <v>2623803.62</v>
      </c>
      <c r="K98" s="117">
        <v>3186487.91</v>
      </c>
      <c r="L98" s="117">
        <v>5033011.22</v>
      </c>
      <c r="M98" s="117">
        <v>5831380.7300000004</v>
      </c>
      <c r="N98" s="118">
        <v>5110497.51</v>
      </c>
      <c r="O98" s="116">
        <v>5032683.05</v>
      </c>
      <c r="P98" s="117">
        <v>4125935.65</v>
      </c>
      <c r="Q98" s="117">
        <v>3845959.44</v>
      </c>
      <c r="R98" s="189">
        <v>3359671.59</v>
      </c>
      <c r="S98" s="117">
        <v>2666135.7999999998</v>
      </c>
      <c r="T98" s="117">
        <v>0</v>
      </c>
      <c r="U98" s="118"/>
      <c r="V98" s="242">
        <f t="shared" si="70"/>
        <v>-1.2578846488200289E-2</v>
      </c>
      <c r="W98" s="243">
        <f t="shared" si="68"/>
        <v>-6.1259409991654828E-2</v>
      </c>
      <c r="X98" s="244">
        <f t="shared" si="68"/>
        <v>-8.7394206967907576E-2</v>
      </c>
      <c r="Y98" s="244">
        <f t="shared" si="68"/>
        <v>0.27173230679564864</v>
      </c>
      <c r="Z98" s="244">
        <f t="shared" si="68"/>
        <v>3.1545843141192839E-2</v>
      </c>
      <c r="AA98" s="209"/>
      <c r="AB98" s="210"/>
      <c r="AC98" s="39">
        <f t="shared" si="69"/>
        <v>-64111.799999999814</v>
      </c>
      <c r="AD98" s="74">
        <f t="shared" si="69"/>
        <v>-269246.25000000047</v>
      </c>
      <c r="AE98" s="75">
        <f t="shared" si="69"/>
        <v>-368302.0400000005</v>
      </c>
      <c r="AF98" s="75">
        <f t="shared" si="69"/>
        <v>717864.36999999965</v>
      </c>
      <c r="AG98" s="75">
        <f t="shared" si="69"/>
        <v>81533.459999999963</v>
      </c>
      <c r="AH98" s="120"/>
      <c r="AI98" s="121"/>
      <c r="AJ98" s="73">
        <f>IF(ISERROR(GETPIVOTDATA("VALUE",'CSS WK pvt'!$J$2,"DT_FILE",AJ$8,"COMMODITY",AJ$6,"TRIM_CAT",TRIM(B98),"TRIM_LINE",A93))=TRUE,0,GETPIVOTDATA("VALUE",'CSS WK pvt'!$J$2,"DT_FILE",AJ$8,"COMMODITY",AJ$6,"TRIM_CAT",TRIM(B98),"TRIM_LINE",A93))</f>
        <v>0</v>
      </c>
    </row>
    <row r="99" spans="1:36" s="154" customFormat="1" ht="15.75" thickBot="1" x14ac:dyDescent="0.3">
      <c r="A99" s="177"/>
      <c r="B99" s="59" t="s">
        <v>35</v>
      </c>
      <c r="C99" s="148">
        <f>SUM(C94:C98)</f>
        <v>56213795.770000003</v>
      </c>
      <c r="D99" s="149">
        <f t="shared" ref="D99:AJ99" si="71">SUM(D94:D98)</f>
        <v>40787573.509999998</v>
      </c>
      <c r="E99" s="149">
        <f t="shared" si="71"/>
        <v>29670252.27</v>
      </c>
      <c r="F99" s="149">
        <f t="shared" si="71"/>
        <v>19085676.170000002</v>
      </c>
      <c r="G99" s="149">
        <f t="shared" si="71"/>
        <v>16936919.43</v>
      </c>
      <c r="H99" s="149">
        <f t="shared" si="71"/>
        <v>15269253.220000001</v>
      </c>
      <c r="I99" s="149">
        <f t="shared" si="71"/>
        <v>15928705.41</v>
      </c>
      <c r="J99" s="149">
        <f t="shared" si="71"/>
        <v>20707940.09</v>
      </c>
      <c r="K99" s="149">
        <f t="shared" si="71"/>
        <v>28402927.43</v>
      </c>
      <c r="L99" s="149">
        <f t="shared" si="71"/>
        <v>48878505.25</v>
      </c>
      <c r="M99" s="149">
        <f t="shared" si="71"/>
        <v>62162284.280000001</v>
      </c>
      <c r="N99" s="150">
        <f t="shared" si="71"/>
        <v>50330835.379999988</v>
      </c>
      <c r="O99" s="148">
        <f t="shared" si="71"/>
        <v>48322679.189999998</v>
      </c>
      <c r="P99" s="149">
        <f t="shared" si="71"/>
        <v>40224041.520000003</v>
      </c>
      <c r="Q99" s="149">
        <f t="shared" si="71"/>
        <v>34603017.520000003</v>
      </c>
      <c r="R99" s="149">
        <f t="shared" si="71"/>
        <v>19446079.969999999</v>
      </c>
      <c r="S99" s="149">
        <f t="shared" si="71"/>
        <v>18574681.609999999</v>
      </c>
      <c r="T99" s="149">
        <v>0</v>
      </c>
      <c r="U99" s="150"/>
      <c r="V99" s="212">
        <f t="shared" si="70"/>
        <v>-0.14037686784729295</v>
      </c>
      <c r="W99" s="216">
        <f t="shared" si="68"/>
        <v>-1.3816266610266286E-2</v>
      </c>
      <c r="X99" s="217">
        <f t="shared" si="68"/>
        <v>0.16625289212615124</v>
      </c>
      <c r="Y99" s="217">
        <f t="shared" si="68"/>
        <v>1.8883470346547172E-2</v>
      </c>
      <c r="Z99" s="217">
        <f t="shared" si="68"/>
        <v>9.6697760579711259E-2</v>
      </c>
      <c r="AA99" s="217"/>
      <c r="AB99" s="218"/>
      <c r="AC99" s="40">
        <f t="shared" ref="AC99:AF106" si="72">SUM(AC94:AC98)</f>
        <v>-7891116.5799999973</v>
      </c>
      <c r="AD99" s="151">
        <f t="shared" si="72"/>
        <v>-563531.98999999883</v>
      </c>
      <c r="AE99" s="152">
        <f t="shared" si="72"/>
        <v>4932765.2499999981</v>
      </c>
      <c r="AF99" s="152">
        <f t="shared" si="72"/>
        <v>360403.79999999853</v>
      </c>
      <c r="AG99" s="152">
        <f t="shared" ref="AG99" si="73">SUM(AG94:AG98)</f>
        <v>1637762.1799999988</v>
      </c>
      <c r="AH99" s="152"/>
      <c r="AI99" s="153"/>
      <c r="AJ99" s="40">
        <f t="shared" si="71"/>
        <v>0</v>
      </c>
    </row>
    <row r="100" spans="1:36" s="42" customFormat="1" x14ac:dyDescent="0.25">
      <c r="A100" s="176">
        <f>+A93+1</f>
        <v>14</v>
      </c>
      <c r="B100" s="122" t="s">
        <v>167</v>
      </c>
      <c r="C100" s="109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109"/>
      <c r="P100" s="110"/>
      <c r="Q100" s="110"/>
      <c r="R100" s="110"/>
      <c r="S100" s="110"/>
      <c r="T100" s="110"/>
      <c r="U100" s="111"/>
      <c r="V100" s="238"/>
      <c r="W100" s="239"/>
      <c r="X100" s="240"/>
      <c r="Y100" s="240"/>
      <c r="Z100" s="240"/>
      <c r="AA100" s="240"/>
      <c r="AB100" s="241"/>
      <c r="AC100" s="112"/>
      <c r="AD100" s="113"/>
      <c r="AE100" s="114"/>
      <c r="AF100" s="114"/>
      <c r="AG100" s="114"/>
      <c r="AH100" s="114"/>
      <c r="AI100" s="115"/>
      <c r="AJ100" s="112"/>
    </row>
    <row r="101" spans="1:36" s="42" customFormat="1" x14ac:dyDescent="0.25">
      <c r="A101" s="176"/>
      <c r="B101" s="43" t="s">
        <v>30</v>
      </c>
      <c r="C101" s="116">
        <v>36180267.140000001</v>
      </c>
      <c r="D101" s="117">
        <v>32057050.129999999</v>
      </c>
      <c r="E101" s="117">
        <v>23869209.27</v>
      </c>
      <c r="F101" s="39">
        <v>15823810.369999999</v>
      </c>
      <c r="G101" s="117">
        <v>12853389.76</v>
      </c>
      <c r="H101" s="117">
        <v>10820953.890000001</v>
      </c>
      <c r="I101" s="117">
        <v>10070266.32</v>
      </c>
      <c r="J101" s="117">
        <v>11290062.07</v>
      </c>
      <c r="K101" s="117">
        <v>12353209.26</v>
      </c>
      <c r="L101" s="117">
        <v>22396494.809999999</v>
      </c>
      <c r="M101" s="117">
        <v>32303135.98</v>
      </c>
      <c r="N101" s="118">
        <v>31488029.489999998</v>
      </c>
      <c r="O101" s="116">
        <v>32809496.09</v>
      </c>
      <c r="P101" s="117">
        <v>27018896.420000002</v>
      </c>
      <c r="Q101" s="117">
        <v>24346388.050000001</v>
      </c>
      <c r="R101" s="117">
        <v>18987160.219999999</v>
      </c>
      <c r="S101" s="117">
        <v>12706789.699999999</v>
      </c>
      <c r="T101" s="117">
        <v>0</v>
      </c>
      <c r="U101" s="118"/>
      <c r="V101" s="242">
        <f>IF(ISERROR((O101-C101)/C101)=TRUE,0,(O101-C101)/C101)</f>
        <v>-9.3166007784208985E-2</v>
      </c>
      <c r="W101" s="243">
        <f t="shared" ref="W101:Z106" si="74">IF(ISERROR((P101-D101)/D101)=TRUE,0,(P101-D101)/D101)</f>
        <v>-0.15716211222083512</v>
      </c>
      <c r="X101" s="244">
        <f t="shared" si="74"/>
        <v>1.9991394545262251E-2</v>
      </c>
      <c r="Y101" s="244">
        <f t="shared" si="74"/>
        <v>0.1999107532277638</v>
      </c>
      <c r="Z101" s="244">
        <f t="shared" si="74"/>
        <v>-1.1405556256935644E-2</v>
      </c>
      <c r="AA101" s="209"/>
      <c r="AB101" s="210"/>
      <c r="AC101" s="39">
        <f t="shared" ref="AC101:AG105" si="75">O101-C101</f>
        <v>-3370771.0500000007</v>
      </c>
      <c r="AD101" s="74">
        <f t="shared" si="75"/>
        <v>-5038153.7099999972</v>
      </c>
      <c r="AE101" s="75">
        <f t="shared" si="75"/>
        <v>477178.78000000119</v>
      </c>
      <c r="AF101" s="75">
        <f t="shared" si="75"/>
        <v>3163349.8499999996</v>
      </c>
      <c r="AG101" s="75">
        <f t="shared" si="75"/>
        <v>-146600.06000000052</v>
      </c>
      <c r="AH101" s="120"/>
      <c r="AI101" s="121"/>
      <c r="AJ101" s="73">
        <f>IF(ISERROR(GETPIVOTDATA("VALUE",'CSS WK pvt'!$J$2,"DT_FILE",AJ$8,"COMMODITY",AJ$6,"TRIM_CAT",TRIM(B101),"TRIM_LINE",A100))=TRUE,0,GETPIVOTDATA("VALUE",'CSS WK pvt'!$J$2,"DT_FILE",AJ$8,"COMMODITY",AJ$6,"TRIM_CAT",TRIM(B101),"TRIM_LINE",A100))</f>
        <v>0</v>
      </c>
    </row>
    <row r="102" spans="1:36" s="42" customFormat="1" x14ac:dyDescent="0.25">
      <c r="A102" s="176"/>
      <c r="B102" s="43" t="s">
        <v>31</v>
      </c>
      <c r="C102" s="116">
        <v>1391044.96</v>
      </c>
      <c r="D102" s="117">
        <v>2684382.66</v>
      </c>
      <c r="E102" s="117">
        <v>1487031.09</v>
      </c>
      <c r="F102" s="39">
        <v>2127939.02</v>
      </c>
      <c r="G102" s="117">
        <v>1088858.58</v>
      </c>
      <c r="H102" s="117">
        <v>500832.47</v>
      </c>
      <c r="I102" s="117">
        <v>477199.2</v>
      </c>
      <c r="J102" s="117">
        <v>553952.81999999995</v>
      </c>
      <c r="K102" s="117">
        <v>453458.14</v>
      </c>
      <c r="L102" s="117">
        <v>724433.6</v>
      </c>
      <c r="M102" s="117">
        <v>1354511.6</v>
      </c>
      <c r="N102" s="118">
        <v>2931678</v>
      </c>
      <c r="O102" s="116">
        <v>1078180.97</v>
      </c>
      <c r="P102" s="117">
        <v>919696.49</v>
      </c>
      <c r="Q102" s="117">
        <v>1029701.93</v>
      </c>
      <c r="R102" s="117">
        <v>674670.46</v>
      </c>
      <c r="S102" s="117">
        <v>550538.9</v>
      </c>
      <c r="T102" s="117">
        <v>0</v>
      </c>
      <c r="U102" s="118"/>
      <c r="V102" s="242">
        <f t="shared" ref="V102:V106" si="76">IF(ISERROR((O102-C102)/C102)=TRUE,0,(O102-C102)/C102)</f>
        <v>-0.2249129244535705</v>
      </c>
      <c r="W102" s="243">
        <f t="shared" si="74"/>
        <v>-0.65738994529192796</v>
      </c>
      <c r="X102" s="244">
        <f t="shared" si="74"/>
        <v>-0.30754512335044726</v>
      </c>
      <c r="Y102" s="244">
        <f t="shared" si="74"/>
        <v>-0.68294652541312018</v>
      </c>
      <c r="Z102" s="244">
        <f t="shared" si="74"/>
        <v>-0.49438897749237554</v>
      </c>
      <c r="AA102" s="209"/>
      <c r="AB102" s="210"/>
      <c r="AC102" s="39">
        <f t="shared" si="69"/>
        <v>-312863.99</v>
      </c>
      <c r="AD102" s="74">
        <f t="shared" si="75"/>
        <v>-1764686.1700000002</v>
      </c>
      <c r="AE102" s="75">
        <f t="shared" si="75"/>
        <v>-457329.16000000003</v>
      </c>
      <c r="AF102" s="75">
        <f t="shared" si="75"/>
        <v>-1453268.56</v>
      </c>
      <c r="AG102" s="75">
        <f t="shared" si="75"/>
        <v>-538319.68000000005</v>
      </c>
      <c r="AH102" s="120"/>
      <c r="AI102" s="121"/>
      <c r="AJ102" s="73">
        <f>IF(ISERROR(GETPIVOTDATA("VALUE",'CSS WK pvt'!$J$2,"DT_FILE",AJ$8,"COMMODITY",AJ$6,"TRIM_CAT",TRIM(B102),"TRIM_LINE",A100))=TRUE,0,GETPIVOTDATA("VALUE",'CSS WK pvt'!$J$2,"DT_FILE",AJ$8,"COMMODITY",AJ$6,"TRIM_CAT",TRIM(B102),"TRIM_LINE",A100))</f>
        <v>0</v>
      </c>
    </row>
    <row r="103" spans="1:36" s="42" customFormat="1" x14ac:dyDescent="0.25">
      <c r="A103" s="176"/>
      <c r="B103" s="43" t="s">
        <v>32</v>
      </c>
      <c r="C103" s="116">
        <v>5478935.8700000001</v>
      </c>
      <c r="D103" s="117">
        <v>4677909.72</v>
      </c>
      <c r="E103" s="117">
        <v>3281357.8</v>
      </c>
      <c r="F103" s="39">
        <v>1816353.84</v>
      </c>
      <c r="G103" s="117">
        <v>1315954.1599999999</v>
      </c>
      <c r="H103" s="117">
        <v>1094889.77</v>
      </c>
      <c r="I103" s="117">
        <v>965720.14</v>
      </c>
      <c r="J103" s="117">
        <v>1084195.71</v>
      </c>
      <c r="K103" s="117">
        <v>1198135.97</v>
      </c>
      <c r="L103" s="117">
        <v>2647049.7200000002</v>
      </c>
      <c r="M103" s="117">
        <v>4724915.26</v>
      </c>
      <c r="N103" s="118">
        <v>4495689.4000000004</v>
      </c>
      <c r="O103" s="116">
        <v>4676193.21</v>
      </c>
      <c r="P103" s="117">
        <v>3131551.44</v>
      </c>
      <c r="Q103" s="117">
        <v>3225247.06</v>
      </c>
      <c r="R103" s="117">
        <v>2183351.14</v>
      </c>
      <c r="S103" s="117">
        <v>1314597.08</v>
      </c>
      <c r="T103" s="117">
        <v>0</v>
      </c>
      <c r="U103" s="118"/>
      <c r="V103" s="242">
        <f t="shared" si="76"/>
        <v>-0.14651433764637223</v>
      </c>
      <c r="W103" s="243">
        <f t="shared" si="74"/>
        <v>-0.33056608027057005</v>
      </c>
      <c r="X103" s="244">
        <f t="shared" si="74"/>
        <v>-1.7099854212789523E-2</v>
      </c>
      <c r="Y103" s="244">
        <f t="shared" si="74"/>
        <v>0.20205165530962846</v>
      </c>
      <c r="Z103" s="244">
        <f t="shared" si="74"/>
        <v>-1.0312517268837402E-3</v>
      </c>
      <c r="AA103" s="209"/>
      <c r="AB103" s="210"/>
      <c r="AC103" s="39">
        <f t="shared" si="69"/>
        <v>-802742.66000000015</v>
      </c>
      <c r="AD103" s="74">
        <f t="shared" si="75"/>
        <v>-1546358.2799999998</v>
      </c>
      <c r="AE103" s="75">
        <f t="shared" si="75"/>
        <v>-56110.739999999758</v>
      </c>
      <c r="AF103" s="75">
        <f t="shared" si="75"/>
        <v>366997.30000000005</v>
      </c>
      <c r="AG103" s="75">
        <f t="shared" si="75"/>
        <v>-1357.0799999998417</v>
      </c>
      <c r="AH103" s="120"/>
      <c r="AI103" s="121"/>
      <c r="AJ103" s="73">
        <f>IF(ISERROR(GETPIVOTDATA("VALUE",'CSS WK pvt'!$J$2,"DT_FILE",AJ$8,"COMMODITY",AJ$6,"TRIM_CAT",TRIM(B103),"TRIM_LINE",A100))=TRUE,0,GETPIVOTDATA("VALUE",'CSS WK pvt'!$J$2,"DT_FILE",AJ$8,"COMMODITY",AJ$6,"TRIM_CAT",TRIM(B103),"TRIM_LINE",A100))</f>
        <v>0</v>
      </c>
    </row>
    <row r="104" spans="1:36" s="42" customFormat="1" x14ac:dyDescent="0.25">
      <c r="A104" s="176"/>
      <c r="B104" s="43" t="s">
        <v>33</v>
      </c>
      <c r="C104" s="116">
        <v>7250632.9000000004</v>
      </c>
      <c r="D104" s="117">
        <v>6679212.4500000002</v>
      </c>
      <c r="E104" s="117">
        <v>5376709.6699999999</v>
      </c>
      <c r="F104" s="39">
        <v>3311699.8</v>
      </c>
      <c r="G104" s="117">
        <v>2619689.5699999998</v>
      </c>
      <c r="H104" s="117">
        <v>2347388.83</v>
      </c>
      <c r="I104" s="117">
        <v>1988217.92</v>
      </c>
      <c r="J104" s="117">
        <v>2434945.7400000002</v>
      </c>
      <c r="K104" s="117">
        <v>2361970.15</v>
      </c>
      <c r="L104" s="117">
        <v>4233004.59</v>
      </c>
      <c r="M104" s="117">
        <v>6358230.6500000004</v>
      </c>
      <c r="N104" s="118">
        <v>5867967.5599999996</v>
      </c>
      <c r="O104" s="116">
        <v>6152802.6200000001</v>
      </c>
      <c r="P104" s="117">
        <v>4269375.71</v>
      </c>
      <c r="Q104" s="117">
        <v>4731681.5599999996</v>
      </c>
      <c r="R104" s="117">
        <v>3414896.16</v>
      </c>
      <c r="S104" s="117">
        <v>2423654.29</v>
      </c>
      <c r="T104" s="117">
        <v>0</v>
      </c>
      <c r="U104" s="118"/>
      <c r="V104" s="242">
        <f t="shared" si="76"/>
        <v>-0.15141164849209235</v>
      </c>
      <c r="W104" s="243">
        <f t="shared" si="74"/>
        <v>-0.36079653971779263</v>
      </c>
      <c r="X104" s="244">
        <f t="shared" si="74"/>
        <v>-0.11996707086473582</v>
      </c>
      <c r="Y104" s="244">
        <f t="shared" si="74"/>
        <v>3.1161145705296218E-2</v>
      </c>
      <c r="Z104" s="244">
        <f t="shared" si="74"/>
        <v>-7.4831492343575584E-2</v>
      </c>
      <c r="AA104" s="209"/>
      <c r="AB104" s="210"/>
      <c r="AC104" s="39">
        <f t="shared" si="69"/>
        <v>-1097830.2800000003</v>
      </c>
      <c r="AD104" s="74">
        <f t="shared" si="75"/>
        <v>-2409836.7400000002</v>
      </c>
      <c r="AE104" s="75">
        <f t="shared" si="75"/>
        <v>-645028.11000000034</v>
      </c>
      <c r="AF104" s="75">
        <f t="shared" si="75"/>
        <v>103196.36000000034</v>
      </c>
      <c r="AG104" s="75">
        <f t="shared" si="75"/>
        <v>-196035.2799999998</v>
      </c>
      <c r="AH104" s="120"/>
      <c r="AI104" s="121"/>
      <c r="AJ104" s="73">
        <f>IF(ISERROR(GETPIVOTDATA("VALUE",'CSS WK pvt'!$J$2,"DT_FILE",AJ$8,"COMMODITY",AJ$6,"TRIM_CAT",TRIM(B104),"TRIM_LINE",A100))=TRUE,0,GETPIVOTDATA("VALUE",'CSS WK pvt'!$J$2,"DT_FILE",AJ$8,"COMMODITY",AJ$6,"TRIM_CAT",TRIM(B104),"TRIM_LINE",A100))</f>
        <v>0</v>
      </c>
    </row>
    <row r="105" spans="1:36" s="42" customFormat="1" x14ac:dyDescent="0.25">
      <c r="A105" s="176"/>
      <c r="B105" s="43" t="s">
        <v>34</v>
      </c>
      <c r="C105" s="116">
        <v>5033692.87</v>
      </c>
      <c r="D105" s="117">
        <v>4438890.76</v>
      </c>
      <c r="E105" s="117">
        <v>4351068.5999999996</v>
      </c>
      <c r="F105" s="39">
        <v>2838548.63</v>
      </c>
      <c r="G105" s="117">
        <v>2347740.23</v>
      </c>
      <c r="H105" s="117">
        <v>2741400.04</v>
      </c>
      <c r="I105" s="117">
        <v>1832766.26</v>
      </c>
      <c r="J105" s="117">
        <v>2841882</v>
      </c>
      <c r="K105" s="117">
        <v>1984507.15</v>
      </c>
      <c r="L105" s="117">
        <v>3803116.56</v>
      </c>
      <c r="M105" s="117">
        <v>4943783.0599999996</v>
      </c>
      <c r="N105" s="118">
        <v>5258266</v>
      </c>
      <c r="O105" s="116">
        <v>4693410.74</v>
      </c>
      <c r="P105" s="117">
        <v>3294334.76</v>
      </c>
      <c r="Q105" s="117">
        <v>4926114.49</v>
      </c>
      <c r="R105" s="117">
        <v>3008563.31</v>
      </c>
      <c r="S105" s="117">
        <v>2785843.95</v>
      </c>
      <c r="T105" s="117">
        <v>0</v>
      </c>
      <c r="U105" s="118"/>
      <c r="V105" s="242">
        <f t="shared" si="76"/>
        <v>-6.7600892384202985E-2</v>
      </c>
      <c r="W105" s="243">
        <f t="shared" si="74"/>
        <v>-0.25784730057200145</v>
      </c>
      <c r="X105" s="244">
        <f t="shared" si="74"/>
        <v>0.13216199119453106</v>
      </c>
      <c r="Y105" s="244">
        <f t="shared" si="74"/>
        <v>5.9894932996092505E-2</v>
      </c>
      <c r="Z105" s="244">
        <f t="shared" si="74"/>
        <v>0.18660655655246841</v>
      </c>
      <c r="AA105" s="209"/>
      <c r="AB105" s="210"/>
      <c r="AC105" s="39">
        <f t="shared" si="69"/>
        <v>-340282.12999999989</v>
      </c>
      <c r="AD105" s="74">
        <f t="shared" si="75"/>
        <v>-1144556</v>
      </c>
      <c r="AE105" s="75">
        <f t="shared" si="75"/>
        <v>575045.8900000006</v>
      </c>
      <c r="AF105" s="75">
        <f t="shared" si="75"/>
        <v>170014.68000000017</v>
      </c>
      <c r="AG105" s="75">
        <f t="shared" si="75"/>
        <v>438103.7200000002</v>
      </c>
      <c r="AH105" s="120"/>
      <c r="AI105" s="121"/>
      <c r="AJ105" s="73">
        <f>IF(ISERROR(GETPIVOTDATA("VALUE",'CSS WK pvt'!$J$2,"DT_FILE",AJ$8,"COMMODITY",AJ$6,"TRIM_CAT",TRIM(B105),"TRIM_LINE",A100))=TRUE,0,GETPIVOTDATA("VALUE",'CSS WK pvt'!$J$2,"DT_FILE",AJ$8,"COMMODITY",AJ$6,"TRIM_CAT",TRIM(B105),"TRIM_LINE",A100))</f>
        <v>0</v>
      </c>
    </row>
    <row r="106" spans="1:36" s="154" customFormat="1" x14ac:dyDescent="0.25">
      <c r="A106" s="177"/>
      <c r="B106" s="43" t="s">
        <v>35</v>
      </c>
      <c r="C106" s="155">
        <f>SUM(C101:C105)</f>
        <v>55334573.739999995</v>
      </c>
      <c r="D106" s="156">
        <f t="shared" ref="D106:AJ106" si="77">SUM(D101:D105)</f>
        <v>50537445.719999999</v>
      </c>
      <c r="E106" s="156">
        <f t="shared" si="77"/>
        <v>38365376.43</v>
      </c>
      <c r="F106" s="157">
        <f t="shared" si="77"/>
        <v>25918351.66</v>
      </c>
      <c r="G106" s="156">
        <f t="shared" si="77"/>
        <v>20225632.300000001</v>
      </c>
      <c r="H106" s="156">
        <f t="shared" si="77"/>
        <v>17505465</v>
      </c>
      <c r="I106" s="156">
        <f t="shared" si="77"/>
        <v>15334169.84</v>
      </c>
      <c r="J106" s="156">
        <f t="shared" si="77"/>
        <v>18205038.340000004</v>
      </c>
      <c r="K106" s="156">
        <f t="shared" si="77"/>
        <v>18351280.670000002</v>
      </c>
      <c r="L106" s="156">
        <f t="shared" si="77"/>
        <v>33804099.280000001</v>
      </c>
      <c r="M106" s="156">
        <f t="shared" si="77"/>
        <v>49684576.549999997</v>
      </c>
      <c r="N106" s="158">
        <f t="shared" si="77"/>
        <v>50041630.449999996</v>
      </c>
      <c r="O106" s="155">
        <f t="shared" si="77"/>
        <v>49410083.630000003</v>
      </c>
      <c r="P106" s="156">
        <f t="shared" si="77"/>
        <v>38633854.82</v>
      </c>
      <c r="Q106" s="156">
        <f t="shared" si="77"/>
        <v>38259133.089999996</v>
      </c>
      <c r="R106" s="156">
        <f t="shared" si="77"/>
        <v>28268641.289999999</v>
      </c>
      <c r="S106" s="156">
        <f t="shared" si="77"/>
        <v>19781423.919999998</v>
      </c>
      <c r="T106" s="156">
        <v>0</v>
      </c>
      <c r="U106" s="158"/>
      <c r="V106" s="246">
        <f t="shared" si="76"/>
        <v>-0.1070666982606089</v>
      </c>
      <c r="W106" s="247">
        <f t="shared" si="74"/>
        <v>-0.23554001850333323</v>
      </c>
      <c r="X106" s="248">
        <f t="shared" si="74"/>
        <v>-2.7692505557413497E-3</v>
      </c>
      <c r="Y106" s="248">
        <f t="shared" si="74"/>
        <v>9.0680520923219807E-2</v>
      </c>
      <c r="Z106" s="248">
        <f t="shared" si="74"/>
        <v>-2.1962644895902841E-2</v>
      </c>
      <c r="AA106" s="256"/>
      <c r="AB106" s="257"/>
      <c r="AC106" s="157">
        <f t="shared" si="72"/>
        <v>-5924490.1100000013</v>
      </c>
      <c r="AD106" s="159">
        <f t="shared" si="72"/>
        <v>-11903590.899999997</v>
      </c>
      <c r="AE106" s="160">
        <f t="shared" si="72"/>
        <v>-106243.33999999834</v>
      </c>
      <c r="AF106" s="160">
        <f t="shared" si="72"/>
        <v>2350289.6300000004</v>
      </c>
      <c r="AG106" s="160">
        <f t="shared" ref="AG106" si="78">SUM(AG101:AG105)</f>
        <v>-444208.38</v>
      </c>
      <c r="AH106" s="160"/>
      <c r="AI106" s="161"/>
      <c r="AJ106" s="50">
        <f t="shared" si="77"/>
        <v>0</v>
      </c>
    </row>
    <row r="107" spans="1:36" s="68" customFormat="1" x14ac:dyDescent="0.25">
      <c r="A107" s="176">
        <f>+A100+1</f>
        <v>15</v>
      </c>
      <c r="B107" s="101" t="s">
        <v>26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2"/>
      <c r="P107" s="103"/>
      <c r="Q107" s="103"/>
      <c r="R107" s="103"/>
      <c r="S107" s="103"/>
      <c r="T107" s="103"/>
      <c r="U107" s="104"/>
      <c r="V107" s="250"/>
      <c r="W107" s="251"/>
      <c r="X107" s="252"/>
      <c r="Y107" s="252"/>
      <c r="Z107" s="252"/>
      <c r="AA107" s="252"/>
      <c r="AB107" s="253"/>
      <c r="AC107" s="105"/>
      <c r="AD107" s="106"/>
      <c r="AE107" s="107"/>
      <c r="AF107" s="107"/>
      <c r="AG107" s="107"/>
      <c r="AH107" s="107"/>
      <c r="AI107" s="108"/>
      <c r="AJ107" s="105"/>
    </row>
    <row r="108" spans="1:36" s="68" customFormat="1" x14ac:dyDescent="0.25">
      <c r="A108" s="176"/>
      <c r="B108" s="69" t="s">
        <v>30</v>
      </c>
      <c r="C108" s="123">
        <v>185198</v>
      </c>
      <c r="D108" s="124">
        <v>185039</v>
      </c>
      <c r="E108" s="124">
        <v>189379</v>
      </c>
      <c r="F108" s="38">
        <v>171162</v>
      </c>
      <c r="G108" s="124">
        <v>194813</v>
      </c>
      <c r="H108" s="124">
        <v>188339</v>
      </c>
      <c r="I108" s="124">
        <v>183726</v>
      </c>
      <c r="J108" s="124">
        <v>205501</v>
      </c>
      <c r="K108" s="124">
        <v>183651</v>
      </c>
      <c r="L108" s="124">
        <v>206003</v>
      </c>
      <c r="M108" s="124">
        <v>210961</v>
      </c>
      <c r="N108" s="125">
        <v>195069</v>
      </c>
      <c r="O108" s="123">
        <v>209156</v>
      </c>
      <c r="P108" s="124">
        <v>196489</v>
      </c>
      <c r="Q108" s="124">
        <v>194099</v>
      </c>
      <c r="R108" s="124">
        <v>202340</v>
      </c>
      <c r="S108" s="124">
        <v>203429</v>
      </c>
      <c r="T108" s="124">
        <v>0</v>
      </c>
      <c r="U108" s="125"/>
      <c r="V108" s="242">
        <f>IF(ISERROR((O108-C108)/C108)=TRUE,0,(O108-C108)/C108)</f>
        <v>0.12936424799403881</v>
      </c>
      <c r="W108" s="243">
        <f t="shared" ref="W108:Z113" si="79">IF(ISERROR((P108-D108)/D108)=TRUE,0,(P108-D108)/D108)</f>
        <v>6.1878847161949642E-2</v>
      </c>
      <c r="X108" s="244">
        <f t="shared" si="79"/>
        <v>2.4923565970883785E-2</v>
      </c>
      <c r="Y108" s="244">
        <f t="shared" si="79"/>
        <v>0.18215491756347787</v>
      </c>
      <c r="Z108" s="244">
        <f t="shared" si="79"/>
        <v>4.4227027970412655E-2</v>
      </c>
      <c r="AA108" s="209"/>
      <c r="AB108" s="210"/>
      <c r="AC108" s="38">
        <f t="shared" ref="AC108:AG112" si="80">O108-C108</f>
        <v>23958</v>
      </c>
      <c r="AD108" s="74">
        <f t="shared" si="80"/>
        <v>11450</v>
      </c>
      <c r="AE108" s="75">
        <f t="shared" si="80"/>
        <v>4720</v>
      </c>
      <c r="AF108" s="75">
        <f t="shared" si="80"/>
        <v>31178</v>
      </c>
      <c r="AG108" s="75">
        <f t="shared" si="80"/>
        <v>8616</v>
      </c>
      <c r="AH108" s="126"/>
      <c r="AI108" s="127"/>
      <c r="AJ108" s="73">
        <f>IF(ISERROR(GETPIVOTDATA("VALUE",'CSS WK pvt'!$J$2,"DT_FILE",AJ$8,"COMMODITY",AJ$6,"TRIM_CAT",TRIM(B108),"TRIM_LINE",A107))=TRUE,0,GETPIVOTDATA("VALUE",'CSS WK pvt'!$J$2,"DT_FILE",AJ$8,"COMMODITY",AJ$6,"TRIM_CAT",TRIM(B108),"TRIM_LINE",A107))</f>
        <v>0</v>
      </c>
    </row>
    <row r="109" spans="1:36" s="68" customFormat="1" x14ac:dyDescent="0.25">
      <c r="A109" s="176"/>
      <c r="B109" s="69" t="s">
        <v>31</v>
      </c>
      <c r="C109" s="123">
        <v>15994</v>
      </c>
      <c r="D109" s="124">
        <v>22455</v>
      </c>
      <c r="E109" s="124">
        <v>18968</v>
      </c>
      <c r="F109" s="38">
        <v>23829</v>
      </c>
      <c r="G109" s="124">
        <v>20927</v>
      </c>
      <c r="H109" s="124">
        <v>17772</v>
      </c>
      <c r="I109" s="124">
        <v>17573</v>
      </c>
      <c r="J109" s="124">
        <v>18774</v>
      </c>
      <c r="K109" s="124">
        <v>16967</v>
      </c>
      <c r="L109" s="124">
        <v>18889</v>
      </c>
      <c r="M109" s="124">
        <v>21791</v>
      </c>
      <c r="N109" s="125">
        <v>34516</v>
      </c>
      <c r="O109" s="123">
        <v>23605</v>
      </c>
      <c r="P109" s="124">
        <v>20744</v>
      </c>
      <c r="Q109" s="124">
        <v>22874</v>
      </c>
      <c r="R109" s="124">
        <v>18940</v>
      </c>
      <c r="S109" s="124">
        <v>19243</v>
      </c>
      <c r="T109" s="124">
        <v>0</v>
      </c>
      <c r="U109" s="125"/>
      <c r="V109" s="242">
        <f t="shared" ref="V109:V113" si="81">IF(ISERROR((O109-C109)/C109)=TRUE,0,(O109-C109)/C109)</f>
        <v>0.47586594973114921</v>
      </c>
      <c r="W109" s="243">
        <f t="shared" si="79"/>
        <v>-7.6196838120685811E-2</v>
      </c>
      <c r="X109" s="244">
        <f t="shared" si="79"/>
        <v>0.2059257697174188</v>
      </c>
      <c r="Y109" s="244">
        <f t="shared" si="79"/>
        <v>-0.20517017080028538</v>
      </c>
      <c r="Z109" s="244">
        <f t="shared" si="79"/>
        <v>-8.0470205954030677E-2</v>
      </c>
      <c r="AA109" s="209"/>
      <c r="AB109" s="210"/>
      <c r="AC109" s="38">
        <f t="shared" si="69"/>
        <v>7611</v>
      </c>
      <c r="AD109" s="74">
        <f t="shared" si="80"/>
        <v>-1711</v>
      </c>
      <c r="AE109" s="75">
        <f t="shared" si="80"/>
        <v>3906</v>
      </c>
      <c r="AF109" s="75">
        <f t="shared" si="80"/>
        <v>-4889</v>
      </c>
      <c r="AG109" s="75">
        <f t="shared" si="80"/>
        <v>-1684</v>
      </c>
      <c r="AH109" s="126"/>
      <c r="AI109" s="127"/>
      <c r="AJ109" s="73">
        <f>IF(ISERROR(GETPIVOTDATA("VALUE",'CSS WK pvt'!$J$2,"DT_FILE",AJ$8,"COMMODITY",AJ$6,"TRIM_CAT",TRIM(B109),"TRIM_LINE",A107))=TRUE,0,GETPIVOTDATA("VALUE",'CSS WK pvt'!$J$2,"DT_FILE",AJ$8,"COMMODITY",AJ$6,"TRIM_CAT",TRIM(B109),"TRIM_LINE",A107))</f>
        <v>0</v>
      </c>
    </row>
    <row r="110" spans="1:36" s="68" customFormat="1" x14ac:dyDescent="0.25">
      <c r="A110" s="176"/>
      <c r="B110" s="69" t="s">
        <v>32</v>
      </c>
      <c r="C110" s="123">
        <v>16683</v>
      </c>
      <c r="D110" s="124">
        <v>16589</v>
      </c>
      <c r="E110" s="124">
        <v>18041</v>
      </c>
      <c r="F110" s="38">
        <v>15542</v>
      </c>
      <c r="G110" s="124">
        <v>17534</v>
      </c>
      <c r="H110" s="124">
        <v>17422</v>
      </c>
      <c r="I110" s="124">
        <v>16048</v>
      </c>
      <c r="J110" s="124">
        <v>18739</v>
      </c>
      <c r="K110" s="124">
        <v>15825</v>
      </c>
      <c r="L110" s="124">
        <v>18222</v>
      </c>
      <c r="M110" s="124">
        <v>24689</v>
      </c>
      <c r="N110" s="125">
        <v>17758</v>
      </c>
      <c r="O110" s="123">
        <v>18240</v>
      </c>
      <c r="P110" s="124">
        <v>15411</v>
      </c>
      <c r="Q110" s="124">
        <v>17293</v>
      </c>
      <c r="R110" s="124">
        <v>17714</v>
      </c>
      <c r="S110" s="124">
        <v>18388</v>
      </c>
      <c r="T110" s="124">
        <v>0</v>
      </c>
      <c r="U110" s="125"/>
      <c r="V110" s="242">
        <f t="shared" si="81"/>
        <v>9.332853803272792E-2</v>
      </c>
      <c r="W110" s="243">
        <f t="shared" si="79"/>
        <v>-7.1010910844535535E-2</v>
      </c>
      <c r="X110" s="244">
        <f t="shared" si="79"/>
        <v>-4.146111634610055E-2</v>
      </c>
      <c r="Y110" s="244">
        <f t="shared" si="79"/>
        <v>0.13975035387980955</v>
      </c>
      <c r="Z110" s="244">
        <f t="shared" si="79"/>
        <v>4.8705372419299647E-2</v>
      </c>
      <c r="AA110" s="209"/>
      <c r="AB110" s="210"/>
      <c r="AC110" s="38">
        <f t="shared" ref="AC110:AC140" si="82">O110-C110</f>
        <v>1557</v>
      </c>
      <c r="AD110" s="74">
        <f t="shared" si="80"/>
        <v>-1178</v>
      </c>
      <c r="AE110" s="75">
        <f t="shared" si="80"/>
        <v>-748</v>
      </c>
      <c r="AF110" s="75">
        <f t="shared" si="80"/>
        <v>2172</v>
      </c>
      <c r="AG110" s="75">
        <f t="shared" si="80"/>
        <v>854</v>
      </c>
      <c r="AH110" s="126"/>
      <c r="AI110" s="127"/>
      <c r="AJ110" s="73">
        <f>IF(ISERROR(GETPIVOTDATA("VALUE",'CSS WK pvt'!$J$2,"DT_FILE",AJ$8,"COMMODITY",AJ$6,"TRIM_CAT",TRIM(B110),"TRIM_LINE",A107))=TRUE,0,GETPIVOTDATA("VALUE",'CSS WK pvt'!$J$2,"DT_FILE",AJ$8,"COMMODITY",AJ$6,"TRIM_CAT",TRIM(B110),"TRIM_LINE",A107))</f>
        <v>0</v>
      </c>
    </row>
    <row r="111" spans="1:36" s="68" customFormat="1" x14ac:dyDescent="0.25">
      <c r="A111" s="176"/>
      <c r="B111" s="69" t="s">
        <v>33</v>
      </c>
      <c r="C111" s="123">
        <v>5123</v>
      </c>
      <c r="D111" s="124">
        <v>5031</v>
      </c>
      <c r="E111" s="124">
        <v>5639</v>
      </c>
      <c r="F111" s="38">
        <v>4740</v>
      </c>
      <c r="G111" s="124">
        <v>5503</v>
      </c>
      <c r="H111" s="124">
        <v>5439</v>
      </c>
      <c r="I111" s="124">
        <v>4789</v>
      </c>
      <c r="J111" s="124">
        <v>6099</v>
      </c>
      <c r="K111" s="124">
        <v>4633</v>
      </c>
      <c r="L111" s="124">
        <v>5677</v>
      </c>
      <c r="M111" s="124">
        <v>7328</v>
      </c>
      <c r="N111" s="125">
        <v>5151</v>
      </c>
      <c r="O111" s="123">
        <v>5422</v>
      </c>
      <c r="P111" s="124">
        <v>4284</v>
      </c>
      <c r="Q111" s="124">
        <v>5329</v>
      </c>
      <c r="R111" s="124">
        <v>5155</v>
      </c>
      <c r="S111" s="124">
        <v>5360</v>
      </c>
      <c r="T111" s="124">
        <v>0</v>
      </c>
      <c r="U111" s="125"/>
      <c r="V111" s="242">
        <f t="shared" si="81"/>
        <v>5.8364239703298848E-2</v>
      </c>
      <c r="W111" s="243">
        <f t="shared" si="79"/>
        <v>-0.14847942754919499</v>
      </c>
      <c r="X111" s="244">
        <f t="shared" si="79"/>
        <v>-5.4974286220961163E-2</v>
      </c>
      <c r="Y111" s="244">
        <f t="shared" si="79"/>
        <v>8.7552742616033755E-2</v>
      </c>
      <c r="Z111" s="244">
        <f t="shared" si="79"/>
        <v>-2.5985825913138288E-2</v>
      </c>
      <c r="AA111" s="209"/>
      <c r="AB111" s="210"/>
      <c r="AC111" s="38">
        <f t="shared" si="82"/>
        <v>299</v>
      </c>
      <c r="AD111" s="74">
        <f t="shared" si="80"/>
        <v>-747</v>
      </c>
      <c r="AE111" s="75">
        <f t="shared" si="80"/>
        <v>-310</v>
      </c>
      <c r="AF111" s="75">
        <f t="shared" si="80"/>
        <v>415</v>
      </c>
      <c r="AG111" s="75">
        <f t="shared" si="80"/>
        <v>-143</v>
      </c>
      <c r="AH111" s="126"/>
      <c r="AI111" s="127"/>
      <c r="AJ111" s="73">
        <f>IF(ISERROR(GETPIVOTDATA("VALUE",'CSS WK pvt'!$J$2,"DT_FILE",AJ$8,"COMMODITY",AJ$6,"TRIM_CAT",TRIM(B111),"TRIM_LINE",A107))=TRUE,0,GETPIVOTDATA("VALUE",'CSS WK pvt'!$J$2,"DT_FILE",AJ$8,"COMMODITY",AJ$6,"TRIM_CAT",TRIM(B111),"TRIM_LINE",A107))</f>
        <v>0</v>
      </c>
    </row>
    <row r="112" spans="1:36" s="68" customFormat="1" x14ac:dyDescent="0.25">
      <c r="A112" s="176"/>
      <c r="B112" s="69" t="s">
        <v>34</v>
      </c>
      <c r="C112" s="123">
        <v>791</v>
      </c>
      <c r="D112" s="124">
        <v>801</v>
      </c>
      <c r="E112" s="124">
        <v>915</v>
      </c>
      <c r="F112" s="38">
        <v>825</v>
      </c>
      <c r="G112" s="124">
        <v>856</v>
      </c>
      <c r="H112" s="124">
        <v>890</v>
      </c>
      <c r="I112" s="124">
        <v>771</v>
      </c>
      <c r="J112" s="124">
        <v>961</v>
      </c>
      <c r="K112" s="124">
        <v>654</v>
      </c>
      <c r="L112" s="124">
        <v>941</v>
      </c>
      <c r="M112" s="124">
        <v>1020</v>
      </c>
      <c r="N112" s="125">
        <v>829</v>
      </c>
      <c r="O112" s="123">
        <v>849</v>
      </c>
      <c r="P112" s="124">
        <v>649</v>
      </c>
      <c r="Q112" s="124">
        <v>891</v>
      </c>
      <c r="R112" s="124">
        <v>754</v>
      </c>
      <c r="S112" s="124">
        <v>859</v>
      </c>
      <c r="T112" s="124">
        <v>0</v>
      </c>
      <c r="U112" s="125"/>
      <c r="V112" s="242">
        <f t="shared" si="81"/>
        <v>7.3324905183312264E-2</v>
      </c>
      <c r="W112" s="243">
        <f t="shared" si="79"/>
        <v>-0.18976279650436953</v>
      </c>
      <c r="X112" s="244">
        <f t="shared" si="79"/>
        <v>-2.6229508196721311E-2</v>
      </c>
      <c r="Y112" s="244">
        <f t="shared" si="79"/>
        <v>-8.606060606060606E-2</v>
      </c>
      <c r="Z112" s="244">
        <f t="shared" si="79"/>
        <v>3.5046728971962616E-3</v>
      </c>
      <c r="AA112" s="209"/>
      <c r="AB112" s="210"/>
      <c r="AC112" s="38">
        <f t="shared" si="82"/>
        <v>58</v>
      </c>
      <c r="AD112" s="74">
        <f t="shared" si="80"/>
        <v>-152</v>
      </c>
      <c r="AE112" s="75">
        <f t="shared" si="80"/>
        <v>-24</v>
      </c>
      <c r="AF112" s="75">
        <f t="shared" si="80"/>
        <v>-71</v>
      </c>
      <c r="AG112" s="75">
        <f t="shared" si="80"/>
        <v>3</v>
      </c>
      <c r="AH112" s="126"/>
      <c r="AI112" s="127"/>
      <c r="AJ112" s="73">
        <f>IF(ISERROR(GETPIVOTDATA("VALUE",'CSS WK pvt'!$J$2,"DT_FILE",AJ$8,"COMMODITY",AJ$6,"TRIM_CAT",TRIM(B112),"TRIM_LINE",A107))=TRUE,0,GETPIVOTDATA("VALUE",'CSS WK pvt'!$J$2,"DT_FILE",AJ$8,"COMMODITY",AJ$6,"TRIM_CAT",TRIM(B112),"TRIM_LINE",A107))</f>
        <v>0</v>
      </c>
    </row>
    <row r="113" spans="1:36" s="85" customFormat="1" ht="15.75" thickBot="1" x14ac:dyDescent="0.3">
      <c r="A113" s="177"/>
      <c r="B113" s="77" t="s">
        <v>35</v>
      </c>
      <c r="C113" s="78">
        <f>SUM(C108:C112)</f>
        <v>223789</v>
      </c>
      <c r="D113" s="79">
        <f t="shared" ref="D113:AJ113" si="83">SUM(D108:D112)</f>
        <v>229915</v>
      </c>
      <c r="E113" s="79">
        <f t="shared" si="83"/>
        <v>232942</v>
      </c>
      <c r="F113" s="81">
        <f t="shared" si="83"/>
        <v>216098</v>
      </c>
      <c r="G113" s="79">
        <f t="shared" si="83"/>
        <v>239633</v>
      </c>
      <c r="H113" s="79">
        <f t="shared" si="83"/>
        <v>229862</v>
      </c>
      <c r="I113" s="79">
        <f t="shared" si="83"/>
        <v>222907</v>
      </c>
      <c r="J113" s="79">
        <f t="shared" si="83"/>
        <v>250074</v>
      </c>
      <c r="K113" s="79">
        <f t="shared" si="83"/>
        <v>221730</v>
      </c>
      <c r="L113" s="79">
        <f t="shared" si="83"/>
        <v>249732</v>
      </c>
      <c r="M113" s="79">
        <f t="shared" si="83"/>
        <v>265789</v>
      </c>
      <c r="N113" s="80">
        <f t="shared" si="83"/>
        <v>253323</v>
      </c>
      <c r="O113" s="78">
        <f t="shared" si="83"/>
        <v>257272</v>
      </c>
      <c r="P113" s="79">
        <f t="shared" si="83"/>
        <v>237577</v>
      </c>
      <c r="Q113" s="79">
        <f t="shared" si="83"/>
        <v>240486</v>
      </c>
      <c r="R113" s="79">
        <f t="shared" si="83"/>
        <v>244903</v>
      </c>
      <c r="S113" s="79">
        <f t="shared" si="83"/>
        <v>247279</v>
      </c>
      <c r="T113" s="79">
        <v>0</v>
      </c>
      <c r="U113" s="80"/>
      <c r="V113" s="212">
        <f t="shared" si="81"/>
        <v>0.14961861396225909</v>
      </c>
      <c r="W113" s="216">
        <f t="shared" si="79"/>
        <v>3.3325359371941803E-2</v>
      </c>
      <c r="X113" s="217">
        <f t="shared" si="79"/>
        <v>3.238574409080372E-2</v>
      </c>
      <c r="Y113" s="217">
        <f t="shared" si="79"/>
        <v>0.13329600459050986</v>
      </c>
      <c r="Z113" s="217">
        <f t="shared" si="79"/>
        <v>3.1907124644769295E-2</v>
      </c>
      <c r="AA113" s="217"/>
      <c r="AB113" s="218"/>
      <c r="AC113" s="81">
        <f t="shared" ref="AC113:AF127" si="84">SUM(AC108:AC112)</f>
        <v>33483</v>
      </c>
      <c r="AD113" s="82">
        <f t="shared" si="84"/>
        <v>7662</v>
      </c>
      <c r="AE113" s="83">
        <f t="shared" si="84"/>
        <v>7544</v>
      </c>
      <c r="AF113" s="83">
        <f t="shared" si="84"/>
        <v>28805</v>
      </c>
      <c r="AG113" s="83">
        <f t="shared" ref="AG113" si="85">SUM(AG108:AG112)</f>
        <v>7646</v>
      </c>
      <c r="AH113" s="83"/>
      <c r="AI113" s="84"/>
      <c r="AJ113" s="81">
        <f t="shared" si="83"/>
        <v>0</v>
      </c>
    </row>
    <row r="114" spans="1:36" s="42" customFormat="1" x14ac:dyDescent="0.25">
      <c r="A114" s="176">
        <f>+A107+1</f>
        <v>16</v>
      </c>
      <c r="B114" s="122" t="s">
        <v>38</v>
      </c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109"/>
      <c r="P114" s="110"/>
      <c r="Q114" s="110"/>
      <c r="R114" s="110"/>
      <c r="S114" s="110"/>
      <c r="T114" s="110"/>
      <c r="U114" s="111"/>
      <c r="V114" s="238"/>
      <c r="W114" s="239"/>
      <c r="X114" s="240"/>
      <c r="Y114" s="240"/>
      <c r="Z114" s="240"/>
      <c r="AA114" s="240"/>
      <c r="AB114" s="241"/>
      <c r="AC114" s="112"/>
      <c r="AD114" s="113"/>
      <c r="AE114" s="114"/>
      <c r="AF114" s="114"/>
      <c r="AG114" s="114"/>
      <c r="AH114" s="114"/>
      <c r="AI114" s="115"/>
      <c r="AJ114" s="112"/>
    </row>
    <row r="115" spans="1:36" s="42" customFormat="1" x14ac:dyDescent="0.25">
      <c r="A115" s="176"/>
      <c r="B115" s="43" t="s">
        <v>30</v>
      </c>
      <c r="C115" s="116">
        <f>+C94-C101</f>
        <v>-1169412.5900000036</v>
      </c>
      <c r="D115" s="117">
        <f>+D94-D101</f>
        <v>-6683668.9499999993</v>
      </c>
      <c r="E115" s="117">
        <f t="shared" ref="E115:S119" si="86">+E94-E101</f>
        <v>-5633402.2399999984</v>
      </c>
      <c r="F115" s="117">
        <f t="shared" si="86"/>
        <v>-4159626.9099999983</v>
      </c>
      <c r="G115" s="117">
        <f t="shared" si="86"/>
        <v>-2582218.5299999993</v>
      </c>
      <c r="H115" s="117">
        <f t="shared" si="86"/>
        <v>-1445942.7200000007</v>
      </c>
      <c r="I115" s="117">
        <f t="shared" si="86"/>
        <v>-293913.30000000075</v>
      </c>
      <c r="J115" s="117">
        <f t="shared" si="86"/>
        <v>1810928.0299999993</v>
      </c>
      <c r="K115" s="117">
        <f t="shared" si="86"/>
        <v>5291621.7200000007</v>
      </c>
      <c r="L115" s="117">
        <f t="shared" si="86"/>
        <v>9147981.7400000021</v>
      </c>
      <c r="M115" s="117">
        <f t="shared" si="86"/>
        <v>8933643.9199999981</v>
      </c>
      <c r="N115" s="118">
        <f>+N94-N101</f>
        <v>808743.58999999985</v>
      </c>
      <c r="O115" s="116">
        <f>+O94-O101</f>
        <v>-835941</v>
      </c>
      <c r="P115" s="117">
        <f t="shared" ref="P115:S115" si="87">+P94-P101</f>
        <v>-104539.91000000015</v>
      </c>
      <c r="Q115" s="117">
        <f t="shared" si="87"/>
        <v>-961755.6400000006</v>
      </c>
      <c r="R115" s="117">
        <f t="shared" si="87"/>
        <v>-7343103.1399999987</v>
      </c>
      <c r="S115" s="117">
        <f t="shared" si="87"/>
        <v>-1667446.9100000001</v>
      </c>
      <c r="T115" s="117">
        <v>0</v>
      </c>
      <c r="U115" s="118"/>
      <c r="V115" s="242">
        <f>IF(ISERROR((O115-C115)/C115)=TRUE,0,(O115-C115)/C115)</f>
        <v>-0.28516162118624239</v>
      </c>
      <c r="W115" s="243">
        <f t="shared" ref="W115:Z120" si="88">IF(ISERROR((P115-D115)/D115)=TRUE,0,(P115-D115)/D115)</f>
        <v>-0.98435890365276091</v>
      </c>
      <c r="X115" s="244">
        <f t="shared" si="88"/>
        <v>-0.82927623503057346</v>
      </c>
      <c r="Y115" s="244">
        <f t="shared" si="88"/>
        <v>0.76532734759137366</v>
      </c>
      <c r="Z115" s="244">
        <f t="shared" si="88"/>
        <v>-0.35425801858838007</v>
      </c>
      <c r="AA115" s="209"/>
      <c r="AB115" s="210"/>
      <c r="AC115" s="39">
        <f t="shared" ref="AC115:AG119" si="89">O115-C115</f>
        <v>333471.59000000358</v>
      </c>
      <c r="AD115" s="74">
        <f t="shared" si="89"/>
        <v>6579129.0399999991</v>
      </c>
      <c r="AE115" s="75">
        <f t="shared" si="89"/>
        <v>4671646.5999999978</v>
      </c>
      <c r="AF115" s="75">
        <f t="shared" si="89"/>
        <v>-3183476.2300000004</v>
      </c>
      <c r="AG115" s="75">
        <f t="shared" si="89"/>
        <v>914771.61999999918</v>
      </c>
      <c r="AH115" s="120"/>
      <c r="AI115" s="121"/>
      <c r="AJ115" s="39">
        <f t="shared" ref="AJ115:AJ119" si="90">+AJ94-AJ101</f>
        <v>0</v>
      </c>
    </row>
    <row r="116" spans="1:36" s="42" customFormat="1" x14ac:dyDescent="0.25">
      <c r="A116" s="176"/>
      <c r="B116" s="43" t="s">
        <v>31</v>
      </c>
      <c r="C116" s="116">
        <f t="shared" ref="C116:D119" si="91">+C95-C102</f>
        <v>2424415.14</v>
      </c>
      <c r="D116" s="117">
        <f t="shared" si="91"/>
        <v>-703093.38000000012</v>
      </c>
      <c r="E116" s="117">
        <f t="shared" si="86"/>
        <v>-228028.65000000014</v>
      </c>
      <c r="F116" s="117">
        <f t="shared" si="86"/>
        <v>-1304652.02</v>
      </c>
      <c r="G116" s="117">
        <f t="shared" si="86"/>
        <v>-501933.37000000011</v>
      </c>
      <c r="H116" s="117">
        <f t="shared" si="86"/>
        <v>2758.5100000000093</v>
      </c>
      <c r="I116" s="117">
        <f t="shared" si="86"/>
        <v>63785.22000000003</v>
      </c>
      <c r="J116" s="117">
        <f t="shared" si="86"/>
        <v>213331.29000000004</v>
      </c>
      <c r="K116" s="117">
        <f t="shared" si="86"/>
        <v>715894.16</v>
      </c>
      <c r="L116" s="117">
        <f t="shared" si="86"/>
        <v>1266727.5699999998</v>
      </c>
      <c r="M116" s="117">
        <f t="shared" si="86"/>
        <v>1032354.9899999998</v>
      </c>
      <c r="N116" s="118">
        <f t="shared" si="86"/>
        <v>-1013836.27</v>
      </c>
      <c r="O116" s="116">
        <f t="shared" si="86"/>
        <v>280698.64000000013</v>
      </c>
      <c r="P116" s="117">
        <f t="shared" si="86"/>
        <v>377836.93999999994</v>
      </c>
      <c r="Q116" s="117">
        <f t="shared" si="86"/>
        <v>-50359.650000000023</v>
      </c>
      <c r="R116" s="117">
        <f t="shared" si="86"/>
        <v>-120829.55999999994</v>
      </c>
      <c r="S116" s="117">
        <f t="shared" si="86"/>
        <v>-51829.890000000014</v>
      </c>
      <c r="T116" s="117">
        <v>0</v>
      </c>
      <c r="U116" s="118"/>
      <c r="V116" s="242">
        <f t="shared" ref="V116:V120" si="92">IF(ISERROR((O116-C116)/C116)=TRUE,0,(O116-C116)/C116)</f>
        <v>-0.88422005977078655</v>
      </c>
      <c r="W116" s="243">
        <f t="shared" si="88"/>
        <v>-1.5373922593326079</v>
      </c>
      <c r="X116" s="244">
        <f t="shared" si="88"/>
        <v>-0.77915209338826508</v>
      </c>
      <c r="Y116" s="244">
        <f t="shared" si="88"/>
        <v>-0.90738560309744509</v>
      </c>
      <c r="Z116" s="244">
        <f t="shared" si="88"/>
        <v>-0.89673950149996995</v>
      </c>
      <c r="AA116" s="209"/>
      <c r="AB116" s="210"/>
      <c r="AC116" s="39">
        <f t="shared" si="82"/>
        <v>-2143716.5</v>
      </c>
      <c r="AD116" s="74">
        <f t="shared" si="89"/>
        <v>1080930.32</v>
      </c>
      <c r="AE116" s="75">
        <f t="shared" si="89"/>
        <v>177669.00000000012</v>
      </c>
      <c r="AF116" s="75">
        <f t="shared" si="89"/>
        <v>1183822.46</v>
      </c>
      <c r="AG116" s="75">
        <f t="shared" si="89"/>
        <v>450103.4800000001</v>
      </c>
      <c r="AH116" s="120"/>
      <c r="AI116" s="121"/>
      <c r="AJ116" s="39">
        <f t="shared" si="90"/>
        <v>0</v>
      </c>
    </row>
    <row r="117" spans="1:36" s="42" customFormat="1" x14ac:dyDescent="0.25">
      <c r="A117" s="176"/>
      <c r="B117" s="43" t="s">
        <v>32</v>
      </c>
      <c r="C117" s="116">
        <f t="shared" si="91"/>
        <v>-339580.45000000019</v>
      </c>
      <c r="D117" s="117">
        <f t="shared" si="91"/>
        <v>-1285826.1499999999</v>
      </c>
      <c r="E117" s="117">
        <f t="shared" si="86"/>
        <v>-1219034.1299999999</v>
      </c>
      <c r="F117" s="117">
        <f t="shared" si="86"/>
        <v>-597851.62000000011</v>
      </c>
      <c r="G117" s="117">
        <f t="shared" si="86"/>
        <v>-149798.81999999983</v>
      </c>
      <c r="H117" s="117">
        <f t="shared" si="86"/>
        <v>-69547.530000000028</v>
      </c>
      <c r="I117" s="117">
        <f t="shared" si="86"/>
        <v>115676.83999999997</v>
      </c>
      <c r="J117" s="117">
        <f t="shared" si="86"/>
        <v>343978.23</v>
      </c>
      <c r="K117" s="117">
        <f t="shared" si="86"/>
        <v>1759304.9800000002</v>
      </c>
      <c r="L117" s="117">
        <f t="shared" si="86"/>
        <v>1913182.9999999995</v>
      </c>
      <c r="M117" s="117">
        <f t="shared" si="86"/>
        <v>772507.95000000019</v>
      </c>
      <c r="N117" s="118">
        <f t="shared" si="86"/>
        <v>574094.13999999966</v>
      </c>
      <c r="O117" s="116">
        <f t="shared" si="86"/>
        <v>-430304.16000000015</v>
      </c>
      <c r="P117" s="117">
        <f t="shared" si="86"/>
        <v>92066.85999999987</v>
      </c>
      <c r="Q117" s="117">
        <f t="shared" si="86"/>
        <v>-701560.56</v>
      </c>
      <c r="R117" s="117">
        <f t="shared" si="86"/>
        <v>-989255.00000000023</v>
      </c>
      <c r="S117" s="117">
        <f t="shared" si="86"/>
        <v>-149150.97999999998</v>
      </c>
      <c r="T117" s="117">
        <v>0</v>
      </c>
      <c r="U117" s="118"/>
      <c r="V117" s="242">
        <f t="shared" si="92"/>
        <v>0.26716411383517491</v>
      </c>
      <c r="W117" s="243">
        <f t="shared" si="88"/>
        <v>-1.071601328064451</v>
      </c>
      <c r="X117" s="244">
        <f t="shared" si="88"/>
        <v>-0.42449473502435892</v>
      </c>
      <c r="Y117" s="244">
        <f t="shared" si="88"/>
        <v>0.65468314696546281</v>
      </c>
      <c r="Z117" s="244">
        <f t="shared" si="88"/>
        <v>-4.3247336661253518E-3</v>
      </c>
      <c r="AA117" s="209"/>
      <c r="AB117" s="210"/>
      <c r="AC117" s="39">
        <f t="shared" si="82"/>
        <v>-90723.709999999963</v>
      </c>
      <c r="AD117" s="74">
        <f t="shared" si="89"/>
        <v>1377893.0099999998</v>
      </c>
      <c r="AE117" s="75">
        <f t="shared" si="89"/>
        <v>517473.56999999983</v>
      </c>
      <c r="AF117" s="75">
        <f t="shared" si="89"/>
        <v>-391403.38000000012</v>
      </c>
      <c r="AG117" s="75">
        <f t="shared" si="89"/>
        <v>647.83999999985099</v>
      </c>
      <c r="AH117" s="120"/>
      <c r="AI117" s="121"/>
      <c r="AJ117" s="39">
        <f t="shared" si="90"/>
        <v>0</v>
      </c>
    </row>
    <row r="118" spans="1:36" s="42" customFormat="1" x14ac:dyDescent="0.25">
      <c r="A118" s="176"/>
      <c r="B118" s="43" t="s">
        <v>33</v>
      </c>
      <c r="C118" s="116">
        <f t="shared" si="91"/>
        <v>-99302.050000000745</v>
      </c>
      <c r="D118" s="117">
        <f t="shared" si="91"/>
        <v>-1033574.8700000001</v>
      </c>
      <c r="E118" s="117">
        <f t="shared" si="86"/>
        <v>-1477852.02</v>
      </c>
      <c r="F118" s="117">
        <f t="shared" si="86"/>
        <v>-573803.5299999998</v>
      </c>
      <c r="G118" s="117">
        <f t="shared" si="86"/>
        <v>-291624.25999999978</v>
      </c>
      <c r="H118" s="117">
        <f t="shared" si="86"/>
        <v>-236934.68000000017</v>
      </c>
      <c r="I118" s="117">
        <f t="shared" si="86"/>
        <v>224129.62000000011</v>
      </c>
      <c r="J118" s="117">
        <f t="shared" si="86"/>
        <v>352742.57999999961</v>
      </c>
      <c r="K118" s="117">
        <f t="shared" si="86"/>
        <v>1082845.1400000001</v>
      </c>
      <c r="L118" s="117">
        <f t="shared" si="86"/>
        <v>1516619</v>
      </c>
      <c r="M118" s="117">
        <f t="shared" si="86"/>
        <v>851603.19999999925</v>
      </c>
      <c r="N118" s="118">
        <f t="shared" si="86"/>
        <v>67971.959999999963</v>
      </c>
      <c r="O118" s="116">
        <f t="shared" si="86"/>
        <v>-441130.23000000045</v>
      </c>
      <c r="P118" s="117">
        <f t="shared" si="86"/>
        <v>393221.91999999993</v>
      </c>
      <c r="Q118" s="117">
        <f t="shared" si="86"/>
        <v>-862284.66999999946</v>
      </c>
      <c r="R118" s="117">
        <f t="shared" si="86"/>
        <v>-720481.90000000037</v>
      </c>
      <c r="S118" s="117">
        <f t="shared" si="86"/>
        <v>781393.62000000011</v>
      </c>
      <c r="T118" s="117">
        <v>0</v>
      </c>
      <c r="U118" s="118"/>
      <c r="V118" s="242">
        <f t="shared" si="92"/>
        <v>3.4423073843893168</v>
      </c>
      <c r="W118" s="243">
        <f t="shared" si="88"/>
        <v>-1.3804484139596001</v>
      </c>
      <c r="X118" s="244">
        <f t="shared" si="88"/>
        <v>-0.41652840857503481</v>
      </c>
      <c r="Y118" s="244">
        <f t="shared" si="88"/>
        <v>0.25562472576632744</v>
      </c>
      <c r="Z118" s="244">
        <f t="shared" si="88"/>
        <v>-3.6794534172157034</v>
      </c>
      <c r="AA118" s="209"/>
      <c r="AB118" s="210"/>
      <c r="AC118" s="39">
        <f t="shared" si="82"/>
        <v>-341828.1799999997</v>
      </c>
      <c r="AD118" s="74">
        <f t="shared" si="89"/>
        <v>1426796.79</v>
      </c>
      <c r="AE118" s="75">
        <f t="shared" si="89"/>
        <v>615567.35000000056</v>
      </c>
      <c r="AF118" s="75">
        <f t="shared" si="89"/>
        <v>-146678.37000000058</v>
      </c>
      <c r="AG118" s="75">
        <f t="shared" si="89"/>
        <v>1073017.8799999999</v>
      </c>
      <c r="AH118" s="120"/>
      <c r="AI118" s="121"/>
      <c r="AJ118" s="39">
        <f t="shared" si="90"/>
        <v>0</v>
      </c>
    </row>
    <row r="119" spans="1:36" s="42" customFormat="1" x14ac:dyDescent="0.25">
      <c r="A119" s="176"/>
      <c r="B119" s="43" t="s">
        <v>34</v>
      </c>
      <c r="C119" s="116">
        <f t="shared" si="91"/>
        <v>63101.979999999516</v>
      </c>
      <c r="D119" s="117">
        <f t="shared" si="91"/>
        <v>-43708.859999999404</v>
      </c>
      <c r="E119" s="117">
        <f t="shared" si="86"/>
        <v>-136807.11999999918</v>
      </c>
      <c r="F119" s="117">
        <f t="shared" si="86"/>
        <v>-196741.40999999968</v>
      </c>
      <c r="G119" s="117">
        <f t="shared" si="86"/>
        <v>236862.10999999987</v>
      </c>
      <c r="H119" s="117">
        <f t="shared" si="86"/>
        <v>-486545.35999999987</v>
      </c>
      <c r="I119" s="117">
        <f t="shared" si="86"/>
        <v>484857.19000000018</v>
      </c>
      <c r="J119" s="117">
        <f t="shared" si="86"/>
        <v>-218078.37999999989</v>
      </c>
      <c r="K119" s="117">
        <f t="shared" si="86"/>
        <v>1201980.7600000002</v>
      </c>
      <c r="L119" s="117">
        <f t="shared" si="86"/>
        <v>1229894.6599999997</v>
      </c>
      <c r="M119" s="117">
        <f t="shared" si="86"/>
        <v>887597.67000000086</v>
      </c>
      <c r="N119" s="118">
        <f t="shared" si="86"/>
        <v>-147768.49000000022</v>
      </c>
      <c r="O119" s="116">
        <f t="shared" si="86"/>
        <v>339272.30999999959</v>
      </c>
      <c r="P119" s="117">
        <f t="shared" si="86"/>
        <v>831600.89000000013</v>
      </c>
      <c r="Q119" s="117">
        <f t="shared" si="86"/>
        <v>-1080155.0500000003</v>
      </c>
      <c r="R119" s="117">
        <f t="shared" si="86"/>
        <v>351108.2799999998</v>
      </c>
      <c r="S119" s="117">
        <f t="shared" si="86"/>
        <v>-119708.15000000037</v>
      </c>
      <c r="T119" s="117">
        <v>0</v>
      </c>
      <c r="U119" s="118"/>
      <c r="V119" s="242">
        <f t="shared" si="92"/>
        <v>4.3765715433969294</v>
      </c>
      <c r="W119" s="243">
        <f t="shared" si="88"/>
        <v>-20.025911222576187</v>
      </c>
      <c r="X119" s="244">
        <f t="shared" si="88"/>
        <v>6.8954593152754535</v>
      </c>
      <c r="Y119" s="244">
        <f t="shared" si="88"/>
        <v>-2.7846180933642812</v>
      </c>
      <c r="Z119" s="244">
        <f t="shared" si="88"/>
        <v>-1.5053917234799623</v>
      </c>
      <c r="AA119" s="209"/>
      <c r="AB119" s="210"/>
      <c r="AC119" s="39">
        <f t="shared" si="82"/>
        <v>276170.33000000007</v>
      </c>
      <c r="AD119" s="74">
        <f t="shared" si="89"/>
        <v>875309.74999999953</v>
      </c>
      <c r="AE119" s="75">
        <f t="shared" si="89"/>
        <v>-943347.9300000011</v>
      </c>
      <c r="AF119" s="75">
        <f t="shared" si="89"/>
        <v>547849.68999999948</v>
      </c>
      <c r="AG119" s="75">
        <f t="shared" si="89"/>
        <v>-356570.26000000024</v>
      </c>
      <c r="AH119" s="120"/>
      <c r="AI119" s="121"/>
      <c r="AJ119" s="39">
        <f t="shared" si="90"/>
        <v>0</v>
      </c>
    </row>
    <row r="120" spans="1:36" s="154" customFormat="1" ht="15.75" thickBot="1" x14ac:dyDescent="0.3">
      <c r="A120" s="177"/>
      <c r="B120" s="59" t="s">
        <v>35</v>
      </c>
      <c r="C120" s="148">
        <f>SUM(C115:C119)</f>
        <v>879222.02999999514</v>
      </c>
      <c r="D120" s="149">
        <f t="shared" ref="D120:AJ120" si="93">SUM(D115:D119)</f>
        <v>-9749872.2099999972</v>
      </c>
      <c r="E120" s="149">
        <f t="shared" si="93"/>
        <v>-8695124.1599999983</v>
      </c>
      <c r="F120" s="40">
        <f t="shared" si="93"/>
        <v>-6832675.4899999984</v>
      </c>
      <c r="G120" s="149">
        <f t="shared" si="93"/>
        <v>-3288712.8699999992</v>
      </c>
      <c r="H120" s="149">
        <f t="shared" si="93"/>
        <v>-2236211.7800000007</v>
      </c>
      <c r="I120" s="149">
        <f t="shared" si="93"/>
        <v>594535.5699999996</v>
      </c>
      <c r="J120" s="149">
        <f t="shared" si="93"/>
        <v>2502901.7499999991</v>
      </c>
      <c r="K120" s="149">
        <f t="shared" si="93"/>
        <v>10051646.760000002</v>
      </c>
      <c r="L120" s="149">
        <f t="shared" si="93"/>
        <v>15074405.970000003</v>
      </c>
      <c r="M120" s="149">
        <f t="shared" si="93"/>
        <v>12477707.73</v>
      </c>
      <c r="N120" s="150">
        <f t="shared" si="93"/>
        <v>289204.92999999924</v>
      </c>
      <c r="O120" s="188">
        <f t="shared" si="93"/>
        <v>-1087404.4400000009</v>
      </c>
      <c r="P120" s="40">
        <f t="shared" si="93"/>
        <v>1590186.6999999997</v>
      </c>
      <c r="Q120" s="40">
        <f t="shared" si="93"/>
        <v>-3656115.5700000003</v>
      </c>
      <c r="R120" s="40">
        <f t="shared" si="93"/>
        <v>-8822561.3200000003</v>
      </c>
      <c r="S120" s="40">
        <f t="shared" si="93"/>
        <v>-1206742.3100000005</v>
      </c>
      <c r="T120" s="149">
        <v>0</v>
      </c>
      <c r="U120" s="150"/>
      <c r="V120" s="212">
        <f t="shared" si="92"/>
        <v>-2.2367802476468963</v>
      </c>
      <c r="W120" s="216">
        <f t="shared" si="88"/>
        <v>-1.1630982094687372</v>
      </c>
      <c r="X120" s="217">
        <f t="shared" si="88"/>
        <v>-0.57952117730311958</v>
      </c>
      <c r="Y120" s="217">
        <f t="shared" si="88"/>
        <v>0.2912308411122862</v>
      </c>
      <c r="Z120" s="217">
        <f t="shared" si="88"/>
        <v>-0.63306547038264216</v>
      </c>
      <c r="AA120" s="217"/>
      <c r="AB120" s="218"/>
      <c r="AC120" s="40">
        <f t="shared" si="84"/>
        <v>-1966626.469999996</v>
      </c>
      <c r="AD120" s="151">
        <f t="shared" si="84"/>
        <v>11340058.91</v>
      </c>
      <c r="AE120" s="152">
        <f t="shared" si="84"/>
        <v>5039008.589999998</v>
      </c>
      <c r="AF120" s="152">
        <f t="shared" si="84"/>
        <v>-1989885.8300000015</v>
      </c>
      <c r="AG120" s="152">
        <f t="shared" ref="AG120" si="94">SUM(AG115:AG119)</f>
        <v>2081970.5599999987</v>
      </c>
      <c r="AH120" s="152"/>
      <c r="AI120" s="153"/>
      <c r="AJ120" s="40">
        <f t="shared" si="93"/>
        <v>0</v>
      </c>
    </row>
    <row r="121" spans="1:36" s="68" customFormat="1" x14ac:dyDescent="0.25">
      <c r="A121" s="176">
        <f>+A114+1</f>
        <v>17</v>
      </c>
      <c r="B121" s="128" t="s">
        <v>39</v>
      </c>
      <c r="C121" s="87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9"/>
      <c r="O121" s="87"/>
      <c r="P121" s="88"/>
      <c r="Q121" s="88"/>
      <c r="R121" s="88"/>
      <c r="S121" s="88"/>
      <c r="T121" s="88"/>
      <c r="U121" s="89"/>
      <c r="V121" s="238"/>
      <c r="W121" s="239"/>
      <c r="X121" s="240"/>
      <c r="Y121" s="240"/>
      <c r="Z121" s="240"/>
      <c r="AA121" s="240"/>
      <c r="AB121" s="241"/>
      <c r="AC121" s="90"/>
      <c r="AD121" s="91"/>
      <c r="AE121" s="92"/>
      <c r="AF121" s="92"/>
      <c r="AG121" s="92"/>
      <c r="AH121" s="92"/>
      <c r="AI121" s="93"/>
      <c r="AJ121" s="90"/>
    </row>
    <row r="122" spans="1:36" s="68" customFormat="1" x14ac:dyDescent="0.25">
      <c r="A122" s="176"/>
      <c r="B122" s="69" t="s">
        <v>30</v>
      </c>
      <c r="C122" s="70">
        <v>261</v>
      </c>
      <c r="D122" s="71">
        <v>282</v>
      </c>
      <c r="E122" s="71">
        <v>321</v>
      </c>
      <c r="F122" s="73">
        <v>312</v>
      </c>
      <c r="G122" s="71">
        <v>304</v>
      </c>
      <c r="H122" s="73">
        <v>313</v>
      </c>
      <c r="I122" s="71">
        <v>292</v>
      </c>
      <c r="J122" s="73">
        <v>284</v>
      </c>
      <c r="K122" s="71">
        <v>259</v>
      </c>
      <c r="L122" s="73">
        <v>235</v>
      </c>
      <c r="M122" s="73">
        <v>223</v>
      </c>
      <c r="N122" s="129">
        <v>204</v>
      </c>
      <c r="O122" s="70">
        <v>195</v>
      </c>
      <c r="P122" s="73">
        <v>187</v>
      </c>
      <c r="Q122" s="71">
        <v>161</v>
      </c>
      <c r="R122" s="73">
        <v>131</v>
      </c>
      <c r="S122" s="71">
        <v>98</v>
      </c>
      <c r="T122" s="73">
        <v>98</v>
      </c>
      <c r="U122" s="129"/>
      <c r="V122" s="242">
        <f>IF(ISERROR((O122-C122)/C122)=TRUE,0,(O122-C122)/C122)</f>
        <v>-0.25287356321839083</v>
      </c>
      <c r="W122" s="243">
        <f t="shared" ref="W122:Z127" si="95">IF(ISERROR((P122-D122)/D122)=TRUE,0,(P122-D122)/D122)</f>
        <v>-0.33687943262411346</v>
      </c>
      <c r="X122" s="244">
        <f t="shared" si="95"/>
        <v>-0.49844236760124611</v>
      </c>
      <c r="Y122" s="244">
        <f t="shared" si="95"/>
        <v>-0.58012820512820518</v>
      </c>
      <c r="Z122" s="244">
        <f t="shared" si="95"/>
        <v>-0.67763157894736847</v>
      </c>
      <c r="AA122" s="258"/>
      <c r="AB122" s="259"/>
      <c r="AC122" s="73">
        <f t="shared" ref="AC122:AG126" si="96">O122-C122</f>
        <v>-66</v>
      </c>
      <c r="AD122" s="74">
        <f t="shared" si="96"/>
        <v>-95</v>
      </c>
      <c r="AE122" s="75">
        <f t="shared" si="96"/>
        <v>-160</v>
      </c>
      <c r="AF122" s="75">
        <f t="shared" si="96"/>
        <v>-181</v>
      </c>
      <c r="AG122" s="75">
        <f t="shared" si="96"/>
        <v>-206</v>
      </c>
      <c r="AH122" s="130"/>
      <c r="AI122" s="131"/>
      <c r="AJ122" s="73">
        <f>IF(ISERROR(GETPIVOTDATA("VALUE",'CSS WK pvt'!$J$2,"DT_FILE",AJ$8,"COMMODITY",AJ$6,"TRIM_CAT",TRIM(B122),"TRIM_LINE",A121))=TRUE,0,GETPIVOTDATA("VALUE",'CSS WK pvt'!$J$2,"DT_FILE",AJ$8,"COMMODITY",AJ$6,"TRIM_CAT",TRIM(B122),"TRIM_LINE",A121))</f>
        <v>98</v>
      </c>
    </row>
    <row r="123" spans="1:36" s="68" customFormat="1" x14ac:dyDescent="0.25">
      <c r="A123" s="176"/>
      <c r="B123" s="69" t="s">
        <v>31</v>
      </c>
      <c r="C123" s="70">
        <v>653</v>
      </c>
      <c r="D123" s="71">
        <v>758</v>
      </c>
      <c r="E123" s="71">
        <v>1013</v>
      </c>
      <c r="F123" s="73">
        <v>1149</v>
      </c>
      <c r="G123" s="71">
        <v>1159</v>
      </c>
      <c r="H123" s="73">
        <v>1172</v>
      </c>
      <c r="I123" s="71">
        <v>1108</v>
      </c>
      <c r="J123" s="73">
        <v>1054</v>
      </c>
      <c r="K123" s="71">
        <v>960</v>
      </c>
      <c r="L123" s="73">
        <v>878</v>
      </c>
      <c r="M123" s="73">
        <v>826</v>
      </c>
      <c r="N123" s="129">
        <v>788</v>
      </c>
      <c r="O123" s="70">
        <v>764</v>
      </c>
      <c r="P123" s="73">
        <v>760</v>
      </c>
      <c r="Q123" s="71">
        <v>715</v>
      </c>
      <c r="R123" s="73">
        <v>608</v>
      </c>
      <c r="S123" s="71">
        <v>652</v>
      </c>
      <c r="T123" s="73">
        <v>652</v>
      </c>
      <c r="U123" s="129"/>
      <c r="V123" s="242">
        <f t="shared" ref="V123:V127" si="97">IF(ISERROR((O123-C123)/C123)=TRUE,0,(O123-C123)/C123)</f>
        <v>0.16998468606431852</v>
      </c>
      <c r="W123" s="243">
        <f t="shared" si="95"/>
        <v>2.6385224274406332E-3</v>
      </c>
      <c r="X123" s="244">
        <f t="shared" si="95"/>
        <v>-0.29417571569595263</v>
      </c>
      <c r="Y123" s="244">
        <f t="shared" si="95"/>
        <v>-0.47084421235857266</v>
      </c>
      <c r="Z123" s="244">
        <f t="shared" si="95"/>
        <v>-0.43744607420189818</v>
      </c>
      <c r="AA123" s="258"/>
      <c r="AB123" s="259"/>
      <c r="AC123" s="73">
        <f t="shared" si="82"/>
        <v>111</v>
      </c>
      <c r="AD123" s="74">
        <f t="shared" si="96"/>
        <v>2</v>
      </c>
      <c r="AE123" s="75">
        <f t="shared" si="96"/>
        <v>-298</v>
      </c>
      <c r="AF123" s="75">
        <f t="shared" si="96"/>
        <v>-541</v>
      </c>
      <c r="AG123" s="75">
        <f t="shared" si="96"/>
        <v>-507</v>
      </c>
      <c r="AH123" s="130"/>
      <c r="AI123" s="131"/>
      <c r="AJ123" s="73">
        <f>IF(ISERROR(GETPIVOTDATA("VALUE",'CSS WK pvt'!$J$2,"DT_FILE",AJ$8,"COMMODITY",AJ$6,"TRIM_CAT",TRIM(B123),"TRIM_LINE",A121))=TRUE,0,GETPIVOTDATA("VALUE",'CSS WK pvt'!$J$2,"DT_FILE",AJ$8,"COMMODITY",AJ$6,"TRIM_CAT",TRIM(B123),"TRIM_LINE",A121))</f>
        <v>652</v>
      </c>
    </row>
    <row r="124" spans="1:36" s="68" customFormat="1" x14ac:dyDescent="0.25">
      <c r="A124" s="176"/>
      <c r="B124" s="69" t="s">
        <v>32</v>
      </c>
      <c r="C124" s="70"/>
      <c r="D124" s="71"/>
      <c r="E124" s="71"/>
      <c r="F124" s="73"/>
      <c r="G124" s="71"/>
      <c r="H124" s="73"/>
      <c r="I124" s="71"/>
      <c r="J124" s="73"/>
      <c r="K124" s="71"/>
      <c r="L124" s="73"/>
      <c r="M124" s="73"/>
      <c r="N124" s="129"/>
      <c r="O124" s="70"/>
      <c r="P124" s="73"/>
      <c r="Q124" s="71"/>
      <c r="R124" s="73"/>
      <c r="S124" s="71"/>
      <c r="T124" s="73"/>
      <c r="U124" s="129"/>
      <c r="V124" s="242">
        <f t="shared" si="97"/>
        <v>0</v>
      </c>
      <c r="W124" s="243">
        <f t="shared" si="95"/>
        <v>0</v>
      </c>
      <c r="X124" s="244">
        <f t="shared" si="95"/>
        <v>0</v>
      </c>
      <c r="Y124" s="244">
        <f t="shared" si="95"/>
        <v>0</v>
      </c>
      <c r="Z124" s="244">
        <f t="shared" si="95"/>
        <v>0</v>
      </c>
      <c r="AA124" s="258"/>
      <c r="AB124" s="259"/>
      <c r="AC124" s="73">
        <f t="shared" si="82"/>
        <v>0</v>
      </c>
      <c r="AD124" s="74">
        <f t="shared" si="96"/>
        <v>0</v>
      </c>
      <c r="AE124" s="75">
        <f t="shared" si="96"/>
        <v>0</v>
      </c>
      <c r="AF124" s="75">
        <f t="shared" si="96"/>
        <v>0</v>
      </c>
      <c r="AG124" s="75">
        <f t="shared" si="96"/>
        <v>0</v>
      </c>
      <c r="AH124" s="130"/>
      <c r="AI124" s="131"/>
      <c r="AJ124" s="73"/>
    </row>
    <row r="125" spans="1:36" s="68" customFormat="1" x14ac:dyDescent="0.25">
      <c r="A125" s="176"/>
      <c r="B125" s="69" t="s">
        <v>33</v>
      </c>
      <c r="C125" s="70"/>
      <c r="D125" s="71"/>
      <c r="E125" s="71"/>
      <c r="F125" s="73"/>
      <c r="G125" s="71"/>
      <c r="H125" s="73"/>
      <c r="I125" s="71"/>
      <c r="J125" s="73"/>
      <c r="K125" s="71"/>
      <c r="L125" s="73"/>
      <c r="M125" s="73"/>
      <c r="N125" s="129"/>
      <c r="O125" s="70"/>
      <c r="P125" s="73"/>
      <c r="Q125" s="71"/>
      <c r="R125" s="73"/>
      <c r="S125" s="71"/>
      <c r="T125" s="73"/>
      <c r="U125" s="129"/>
      <c r="V125" s="242">
        <f t="shared" si="97"/>
        <v>0</v>
      </c>
      <c r="W125" s="243">
        <f t="shared" si="95"/>
        <v>0</v>
      </c>
      <c r="X125" s="244">
        <f t="shared" si="95"/>
        <v>0</v>
      </c>
      <c r="Y125" s="244">
        <f t="shared" si="95"/>
        <v>0</v>
      </c>
      <c r="Z125" s="244">
        <f t="shared" si="95"/>
        <v>0</v>
      </c>
      <c r="AA125" s="258"/>
      <c r="AB125" s="259"/>
      <c r="AC125" s="73">
        <f t="shared" si="82"/>
        <v>0</v>
      </c>
      <c r="AD125" s="74">
        <f t="shared" si="96"/>
        <v>0</v>
      </c>
      <c r="AE125" s="75">
        <f t="shared" si="96"/>
        <v>0</v>
      </c>
      <c r="AF125" s="75">
        <f t="shared" si="96"/>
        <v>0</v>
      </c>
      <c r="AG125" s="75">
        <f t="shared" si="96"/>
        <v>0</v>
      </c>
      <c r="AH125" s="130"/>
      <c r="AI125" s="131"/>
      <c r="AJ125" s="73"/>
    </row>
    <row r="126" spans="1:36" s="68" customFormat="1" x14ac:dyDescent="0.25">
      <c r="A126" s="176"/>
      <c r="B126" s="69" t="s">
        <v>34</v>
      </c>
      <c r="C126" s="70"/>
      <c r="D126" s="71"/>
      <c r="E126" s="71"/>
      <c r="F126" s="73"/>
      <c r="G126" s="71"/>
      <c r="H126" s="73"/>
      <c r="I126" s="71"/>
      <c r="J126" s="73"/>
      <c r="K126" s="71"/>
      <c r="L126" s="73"/>
      <c r="M126" s="73"/>
      <c r="N126" s="129"/>
      <c r="O126" s="70"/>
      <c r="P126" s="73"/>
      <c r="Q126" s="71"/>
      <c r="R126" s="73"/>
      <c r="S126" s="71"/>
      <c r="T126" s="73"/>
      <c r="U126" s="129"/>
      <c r="V126" s="242">
        <f t="shared" si="97"/>
        <v>0</v>
      </c>
      <c r="W126" s="243">
        <f t="shared" si="95"/>
        <v>0</v>
      </c>
      <c r="X126" s="244">
        <f t="shared" si="95"/>
        <v>0</v>
      </c>
      <c r="Y126" s="244">
        <f t="shared" si="95"/>
        <v>0</v>
      </c>
      <c r="Z126" s="244">
        <f t="shared" si="95"/>
        <v>0</v>
      </c>
      <c r="AA126" s="258"/>
      <c r="AB126" s="259"/>
      <c r="AC126" s="73">
        <f t="shared" si="82"/>
        <v>0</v>
      </c>
      <c r="AD126" s="74">
        <f t="shared" si="96"/>
        <v>0</v>
      </c>
      <c r="AE126" s="75">
        <f t="shared" si="96"/>
        <v>0</v>
      </c>
      <c r="AF126" s="75">
        <f t="shared" si="96"/>
        <v>0</v>
      </c>
      <c r="AG126" s="75">
        <f t="shared" si="96"/>
        <v>0</v>
      </c>
      <c r="AH126" s="130"/>
      <c r="AI126" s="131"/>
      <c r="AJ126" s="73"/>
    </row>
    <row r="127" spans="1:36" s="85" customFormat="1" x14ac:dyDescent="0.25">
      <c r="A127" s="177"/>
      <c r="B127" s="69" t="s">
        <v>35</v>
      </c>
      <c r="C127" s="143">
        <f>SUM(C122:C126)</f>
        <v>914</v>
      </c>
      <c r="D127" s="144">
        <f t="shared" ref="D127:AJ127" si="98">SUM(D122:D126)</f>
        <v>1040</v>
      </c>
      <c r="E127" s="144">
        <f t="shared" si="98"/>
        <v>1334</v>
      </c>
      <c r="F127" s="145">
        <f t="shared" si="98"/>
        <v>1461</v>
      </c>
      <c r="G127" s="144">
        <f t="shared" si="98"/>
        <v>1463</v>
      </c>
      <c r="H127" s="145">
        <f t="shared" si="98"/>
        <v>1485</v>
      </c>
      <c r="I127" s="144">
        <f t="shared" si="98"/>
        <v>1400</v>
      </c>
      <c r="J127" s="145">
        <f t="shared" si="98"/>
        <v>1338</v>
      </c>
      <c r="K127" s="144">
        <f t="shared" si="98"/>
        <v>1219</v>
      </c>
      <c r="L127" s="145">
        <f t="shared" si="98"/>
        <v>1113</v>
      </c>
      <c r="M127" s="145">
        <f t="shared" si="98"/>
        <v>1049</v>
      </c>
      <c r="N127" s="146">
        <f t="shared" si="98"/>
        <v>992</v>
      </c>
      <c r="O127" s="143">
        <f t="shared" si="98"/>
        <v>959</v>
      </c>
      <c r="P127" s="145">
        <v>947</v>
      </c>
      <c r="Q127" s="144">
        <v>876</v>
      </c>
      <c r="R127" s="145">
        <v>739</v>
      </c>
      <c r="S127" s="144">
        <v>750</v>
      </c>
      <c r="T127" s="145">
        <v>750</v>
      </c>
      <c r="U127" s="146"/>
      <c r="V127" s="246">
        <f t="shared" si="97"/>
        <v>4.923413566739606E-2</v>
      </c>
      <c r="W127" s="247">
        <f t="shared" si="95"/>
        <v>-8.9423076923076925E-2</v>
      </c>
      <c r="X127" s="248">
        <f t="shared" si="95"/>
        <v>-0.34332833583208394</v>
      </c>
      <c r="Y127" s="248">
        <f t="shared" si="95"/>
        <v>-0.4941820670773443</v>
      </c>
      <c r="Z127" s="248">
        <f t="shared" si="95"/>
        <v>-0.48735475051264526</v>
      </c>
      <c r="AA127" s="260"/>
      <c r="AB127" s="261"/>
      <c r="AC127" s="145">
        <f t="shared" si="84"/>
        <v>45</v>
      </c>
      <c r="AD127" s="147">
        <f t="shared" si="84"/>
        <v>-93</v>
      </c>
      <c r="AE127" s="140">
        <f t="shared" si="84"/>
        <v>-458</v>
      </c>
      <c r="AF127" s="140">
        <f t="shared" ref="AF127:AG127" si="99">SUM(AF122:AF126)</f>
        <v>-722</v>
      </c>
      <c r="AG127" s="140">
        <f t="shared" si="99"/>
        <v>-713</v>
      </c>
      <c r="AH127" s="141"/>
      <c r="AI127" s="142"/>
      <c r="AJ127" s="100">
        <f t="shared" si="98"/>
        <v>750</v>
      </c>
    </row>
    <row r="128" spans="1:36" s="68" customFormat="1" x14ac:dyDescent="0.25">
      <c r="A128" s="176">
        <f>+A121+1</f>
        <v>18</v>
      </c>
      <c r="B128" s="132" t="s">
        <v>21</v>
      </c>
      <c r="C128" s="102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4"/>
      <c r="O128" s="102"/>
      <c r="P128" s="103"/>
      <c r="Q128" s="103"/>
      <c r="R128" s="103"/>
      <c r="S128" s="103"/>
      <c r="T128" s="103"/>
      <c r="U128" s="104"/>
      <c r="V128" s="250"/>
      <c r="W128" s="251"/>
      <c r="X128" s="252"/>
      <c r="Y128" s="252"/>
      <c r="Z128" s="252"/>
      <c r="AA128" s="252"/>
      <c r="AB128" s="253"/>
      <c r="AC128" s="105"/>
      <c r="AD128" s="106"/>
      <c r="AE128" s="107"/>
      <c r="AF128" s="107"/>
      <c r="AG128" s="107"/>
      <c r="AH128" s="107"/>
      <c r="AI128" s="108"/>
      <c r="AJ128" s="105"/>
    </row>
    <row r="129" spans="1:36" s="68" customFormat="1" x14ac:dyDescent="0.25">
      <c r="A129" s="176"/>
      <c r="B129" s="69" t="s">
        <v>30</v>
      </c>
      <c r="C129" s="133">
        <v>1</v>
      </c>
      <c r="D129" s="75">
        <v>50</v>
      </c>
      <c r="E129" s="75">
        <v>36</v>
      </c>
      <c r="F129" s="75">
        <v>134</v>
      </c>
      <c r="G129" s="75">
        <v>62</v>
      </c>
      <c r="H129" s="130">
        <v>120</v>
      </c>
      <c r="I129" s="75">
        <v>153</v>
      </c>
      <c r="J129" s="130">
        <v>60</v>
      </c>
      <c r="K129" s="75">
        <v>1</v>
      </c>
      <c r="L129" s="130"/>
      <c r="M129" s="130"/>
      <c r="N129" s="131">
        <v>17</v>
      </c>
      <c r="O129" s="133">
        <v>15</v>
      </c>
      <c r="P129" s="130"/>
      <c r="Q129" s="75"/>
      <c r="R129" s="130"/>
      <c r="S129" s="75"/>
      <c r="T129" s="130"/>
      <c r="U129" s="131"/>
      <c r="V129" s="242">
        <f>IF(ISERROR((O129-C129)/C129)=TRUE,0,(O129-C129)/C129)</f>
        <v>14</v>
      </c>
      <c r="W129" s="243">
        <f t="shared" ref="W129:Z134" si="100">IF(ISERROR((P129-D129)/D129)=TRUE,0,(P129-D129)/D129)</f>
        <v>-1</v>
      </c>
      <c r="X129" s="244">
        <f t="shared" si="100"/>
        <v>-1</v>
      </c>
      <c r="Y129" s="244">
        <f t="shared" si="100"/>
        <v>-1</v>
      </c>
      <c r="Z129" s="244">
        <f t="shared" si="100"/>
        <v>-1</v>
      </c>
      <c r="AA129" s="258"/>
      <c r="AB129" s="259"/>
      <c r="AC129" s="133">
        <f t="shared" ref="AC129:AG133" si="101">O129-C129</f>
        <v>14</v>
      </c>
      <c r="AD129" s="74">
        <f t="shared" si="101"/>
        <v>-50</v>
      </c>
      <c r="AE129" s="75">
        <f t="shared" si="101"/>
        <v>-36</v>
      </c>
      <c r="AF129" s="75">
        <f t="shared" si="101"/>
        <v>-134</v>
      </c>
      <c r="AG129" s="75">
        <f t="shared" si="101"/>
        <v>-62</v>
      </c>
      <c r="AH129" s="130"/>
      <c r="AI129" s="131"/>
      <c r="AJ129" s="73"/>
    </row>
    <row r="130" spans="1:36" s="68" customFormat="1" x14ac:dyDescent="0.25">
      <c r="A130" s="176"/>
      <c r="B130" s="69" t="s">
        <v>31</v>
      </c>
      <c r="C130" s="133">
        <v>3</v>
      </c>
      <c r="D130" s="75">
        <v>13</v>
      </c>
      <c r="E130" s="75">
        <v>14</v>
      </c>
      <c r="F130" s="75">
        <v>32</v>
      </c>
      <c r="G130" s="75">
        <v>13</v>
      </c>
      <c r="H130" s="130">
        <v>37</v>
      </c>
      <c r="I130" s="75">
        <v>38</v>
      </c>
      <c r="J130" s="130">
        <v>35</v>
      </c>
      <c r="K130" s="75"/>
      <c r="L130" s="130"/>
      <c r="M130" s="130"/>
      <c r="N130" s="131">
        <v>3</v>
      </c>
      <c r="O130" s="133">
        <v>2</v>
      </c>
      <c r="P130" s="130"/>
      <c r="Q130" s="75"/>
      <c r="R130" s="130"/>
      <c r="S130" s="75"/>
      <c r="T130" s="130"/>
      <c r="U130" s="131"/>
      <c r="V130" s="242">
        <f t="shared" ref="V130:V134" si="102">IF(ISERROR((O130-C130)/C130)=TRUE,0,(O130-C130)/C130)</f>
        <v>-0.33333333333333331</v>
      </c>
      <c r="W130" s="243">
        <f t="shared" si="100"/>
        <v>-1</v>
      </c>
      <c r="X130" s="244">
        <f t="shared" si="100"/>
        <v>-1</v>
      </c>
      <c r="Y130" s="244">
        <f t="shared" si="100"/>
        <v>-1</v>
      </c>
      <c r="Z130" s="244">
        <f t="shared" si="100"/>
        <v>-1</v>
      </c>
      <c r="AA130" s="258"/>
      <c r="AB130" s="259"/>
      <c r="AC130" s="133">
        <f t="shared" si="82"/>
        <v>-1</v>
      </c>
      <c r="AD130" s="74">
        <f t="shared" si="101"/>
        <v>-13</v>
      </c>
      <c r="AE130" s="75">
        <f t="shared" si="101"/>
        <v>-14</v>
      </c>
      <c r="AF130" s="75">
        <f t="shared" si="101"/>
        <v>-32</v>
      </c>
      <c r="AG130" s="75">
        <f t="shared" si="101"/>
        <v>-13</v>
      </c>
      <c r="AH130" s="130"/>
      <c r="AI130" s="131"/>
      <c r="AJ130" s="73"/>
    </row>
    <row r="131" spans="1:36" s="68" customFormat="1" x14ac:dyDescent="0.25">
      <c r="A131" s="176"/>
      <c r="B131" s="69" t="s">
        <v>32</v>
      </c>
      <c r="C131" s="133">
        <v>19</v>
      </c>
      <c r="D131" s="75">
        <v>10</v>
      </c>
      <c r="E131" s="75">
        <v>1</v>
      </c>
      <c r="F131" s="75">
        <v>6</v>
      </c>
      <c r="G131" s="75">
        <v>3</v>
      </c>
      <c r="H131" s="130">
        <v>5</v>
      </c>
      <c r="I131" s="75">
        <v>2</v>
      </c>
      <c r="J131" s="130">
        <v>3</v>
      </c>
      <c r="K131" s="75">
        <v>10</v>
      </c>
      <c r="L131" s="130">
        <v>4</v>
      </c>
      <c r="M131" s="130">
        <v>6</v>
      </c>
      <c r="N131" s="131">
        <v>10</v>
      </c>
      <c r="O131" s="133">
        <v>4</v>
      </c>
      <c r="P131" s="130"/>
      <c r="Q131" s="75"/>
      <c r="R131" s="130"/>
      <c r="S131" s="75"/>
      <c r="T131" s="130"/>
      <c r="U131" s="131"/>
      <c r="V131" s="242">
        <f t="shared" si="102"/>
        <v>-0.78947368421052633</v>
      </c>
      <c r="W131" s="243">
        <f t="shared" si="100"/>
        <v>-1</v>
      </c>
      <c r="X131" s="244">
        <f t="shared" si="100"/>
        <v>-1</v>
      </c>
      <c r="Y131" s="244">
        <f t="shared" si="100"/>
        <v>-1</v>
      </c>
      <c r="Z131" s="244">
        <f t="shared" si="100"/>
        <v>-1</v>
      </c>
      <c r="AA131" s="258"/>
      <c r="AB131" s="259"/>
      <c r="AC131" s="133">
        <f t="shared" si="82"/>
        <v>-15</v>
      </c>
      <c r="AD131" s="74">
        <f t="shared" si="101"/>
        <v>-10</v>
      </c>
      <c r="AE131" s="75">
        <f t="shared" si="101"/>
        <v>-1</v>
      </c>
      <c r="AF131" s="75">
        <f t="shared" si="101"/>
        <v>-6</v>
      </c>
      <c r="AG131" s="75">
        <f t="shared" si="101"/>
        <v>-3</v>
      </c>
      <c r="AH131" s="130"/>
      <c r="AI131" s="131"/>
      <c r="AJ131" s="73"/>
    </row>
    <row r="132" spans="1:36" s="68" customFormat="1" x14ac:dyDescent="0.25">
      <c r="A132" s="176"/>
      <c r="B132" s="69" t="s">
        <v>33</v>
      </c>
      <c r="C132" s="133">
        <v>4</v>
      </c>
      <c r="D132" s="75">
        <v>3</v>
      </c>
      <c r="E132" s="75">
        <v>1</v>
      </c>
      <c r="F132" s="75"/>
      <c r="G132" s="75"/>
      <c r="H132" s="130">
        <v>1</v>
      </c>
      <c r="I132" s="75"/>
      <c r="J132" s="130"/>
      <c r="K132" s="75"/>
      <c r="L132" s="130">
        <v>2</v>
      </c>
      <c r="M132" s="130"/>
      <c r="N132" s="131">
        <v>3</v>
      </c>
      <c r="O132" s="133"/>
      <c r="P132" s="130"/>
      <c r="Q132" s="75"/>
      <c r="R132" s="130"/>
      <c r="S132" s="75"/>
      <c r="T132" s="130"/>
      <c r="U132" s="131"/>
      <c r="V132" s="242">
        <f t="shared" si="102"/>
        <v>-1</v>
      </c>
      <c r="W132" s="243">
        <f t="shared" si="100"/>
        <v>-1</v>
      </c>
      <c r="X132" s="244">
        <f t="shared" si="100"/>
        <v>-1</v>
      </c>
      <c r="Y132" s="244">
        <f t="shared" si="100"/>
        <v>0</v>
      </c>
      <c r="Z132" s="244">
        <f t="shared" si="100"/>
        <v>0</v>
      </c>
      <c r="AA132" s="258"/>
      <c r="AB132" s="259"/>
      <c r="AC132" s="133">
        <f t="shared" si="82"/>
        <v>-4</v>
      </c>
      <c r="AD132" s="74">
        <f t="shared" si="101"/>
        <v>-3</v>
      </c>
      <c r="AE132" s="75">
        <f t="shared" si="101"/>
        <v>-1</v>
      </c>
      <c r="AF132" s="75">
        <f t="shared" si="101"/>
        <v>0</v>
      </c>
      <c r="AG132" s="75">
        <f t="shared" si="101"/>
        <v>0</v>
      </c>
      <c r="AH132" s="130"/>
      <c r="AI132" s="131"/>
      <c r="AJ132" s="73"/>
    </row>
    <row r="133" spans="1:36" s="68" customFormat="1" x14ac:dyDescent="0.25">
      <c r="A133" s="176"/>
      <c r="B133" s="69" t="s">
        <v>34</v>
      </c>
      <c r="C133" s="133"/>
      <c r="D133" s="75"/>
      <c r="E133" s="75"/>
      <c r="F133" s="75"/>
      <c r="G133" s="75">
        <v>1</v>
      </c>
      <c r="H133" s="130"/>
      <c r="I133" s="75"/>
      <c r="J133" s="130"/>
      <c r="K133" s="75"/>
      <c r="L133" s="130"/>
      <c r="M133" s="130"/>
      <c r="N133" s="131">
        <v>1</v>
      </c>
      <c r="O133" s="133"/>
      <c r="P133" s="130"/>
      <c r="Q133" s="75"/>
      <c r="R133" s="130"/>
      <c r="S133" s="75"/>
      <c r="T133" s="130"/>
      <c r="U133" s="131"/>
      <c r="V133" s="242">
        <f t="shared" si="102"/>
        <v>0</v>
      </c>
      <c r="W133" s="243">
        <f t="shared" si="100"/>
        <v>0</v>
      </c>
      <c r="X133" s="244">
        <f t="shared" si="100"/>
        <v>0</v>
      </c>
      <c r="Y133" s="244">
        <f t="shared" si="100"/>
        <v>0</v>
      </c>
      <c r="Z133" s="244">
        <f t="shared" si="100"/>
        <v>-1</v>
      </c>
      <c r="AA133" s="258"/>
      <c r="AB133" s="259"/>
      <c r="AC133" s="133">
        <f t="shared" si="82"/>
        <v>0</v>
      </c>
      <c r="AD133" s="74">
        <f t="shared" si="101"/>
        <v>0</v>
      </c>
      <c r="AE133" s="75">
        <f t="shared" si="101"/>
        <v>0</v>
      </c>
      <c r="AF133" s="75">
        <f t="shared" si="101"/>
        <v>0</v>
      </c>
      <c r="AG133" s="75">
        <f t="shared" si="101"/>
        <v>-1</v>
      </c>
      <c r="AH133" s="130"/>
      <c r="AI133" s="131"/>
      <c r="AJ133" s="73"/>
    </row>
    <row r="134" spans="1:36" s="85" customFormat="1" x14ac:dyDescent="0.25">
      <c r="A134" s="177"/>
      <c r="B134" s="69" t="s">
        <v>35</v>
      </c>
      <c r="C134" s="139">
        <f>SUM(C129:C133)</f>
        <v>27</v>
      </c>
      <c r="D134" s="140">
        <f t="shared" ref="D134:AJ134" si="103">SUM(D129:D133)</f>
        <v>76</v>
      </c>
      <c r="E134" s="140">
        <f t="shared" si="103"/>
        <v>52</v>
      </c>
      <c r="F134" s="140">
        <f t="shared" si="103"/>
        <v>172</v>
      </c>
      <c r="G134" s="140">
        <f t="shared" si="103"/>
        <v>79</v>
      </c>
      <c r="H134" s="141">
        <f t="shared" si="103"/>
        <v>163</v>
      </c>
      <c r="I134" s="140">
        <f t="shared" si="103"/>
        <v>193</v>
      </c>
      <c r="J134" s="141">
        <f t="shared" si="103"/>
        <v>98</v>
      </c>
      <c r="K134" s="140">
        <f t="shared" si="103"/>
        <v>11</v>
      </c>
      <c r="L134" s="141">
        <f t="shared" si="103"/>
        <v>6</v>
      </c>
      <c r="M134" s="141">
        <f t="shared" si="103"/>
        <v>6</v>
      </c>
      <c r="N134" s="142">
        <f t="shared" si="103"/>
        <v>34</v>
      </c>
      <c r="O134" s="139">
        <f t="shared" si="103"/>
        <v>21</v>
      </c>
      <c r="P134" s="141">
        <v>0</v>
      </c>
      <c r="Q134" s="140">
        <v>0</v>
      </c>
      <c r="R134" s="141">
        <v>0</v>
      </c>
      <c r="S134" s="140">
        <v>0</v>
      </c>
      <c r="T134" s="141">
        <v>0</v>
      </c>
      <c r="U134" s="142"/>
      <c r="V134" s="246">
        <f t="shared" si="102"/>
        <v>-0.22222222222222221</v>
      </c>
      <c r="W134" s="247">
        <f t="shared" si="100"/>
        <v>-1</v>
      </c>
      <c r="X134" s="248">
        <f t="shared" si="100"/>
        <v>-1</v>
      </c>
      <c r="Y134" s="248">
        <f t="shared" si="100"/>
        <v>-1</v>
      </c>
      <c r="Z134" s="248">
        <f t="shared" si="100"/>
        <v>-1</v>
      </c>
      <c r="AA134" s="260"/>
      <c r="AB134" s="261"/>
      <c r="AC134" s="139">
        <f t="shared" ref="AC134:AF141" si="104">SUM(AC129:AC133)</f>
        <v>-6</v>
      </c>
      <c r="AD134" s="141">
        <f t="shared" si="104"/>
        <v>-76</v>
      </c>
      <c r="AE134" s="140">
        <f t="shared" si="104"/>
        <v>-52</v>
      </c>
      <c r="AF134" s="140">
        <f t="shared" ref="AF134:AG134" si="105">SUM(AF129:AF133)</f>
        <v>-172</v>
      </c>
      <c r="AG134" s="140">
        <f t="shared" si="105"/>
        <v>-79</v>
      </c>
      <c r="AH134" s="141"/>
      <c r="AI134" s="142"/>
      <c r="AJ134" s="100">
        <f t="shared" si="103"/>
        <v>0</v>
      </c>
    </row>
    <row r="135" spans="1:36" s="68" customFormat="1" x14ac:dyDescent="0.25">
      <c r="A135" s="176">
        <f>+A128+1</f>
        <v>19</v>
      </c>
      <c r="B135" s="132" t="s">
        <v>20</v>
      </c>
      <c r="C135" s="102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4"/>
      <c r="O135" s="102"/>
      <c r="P135" s="103"/>
      <c r="Q135" s="103"/>
      <c r="R135" s="103"/>
      <c r="S135" s="103"/>
      <c r="T135" s="103"/>
      <c r="U135" s="104"/>
      <c r="V135" s="250"/>
      <c r="W135" s="251"/>
      <c r="X135" s="252"/>
      <c r="Y135" s="252"/>
      <c r="Z135" s="252"/>
      <c r="AA135" s="252"/>
      <c r="AB135" s="253"/>
      <c r="AC135" s="105"/>
      <c r="AD135" s="106"/>
      <c r="AE135" s="107"/>
      <c r="AF135" s="107"/>
      <c r="AG135" s="107"/>
      <c r="AH135" s="107"/>
      <c r="AI135" s="108"/>
      <c r="AJ135" s="105"/>
    </row>
    <row r="136" spans="1:36" s="68" customFormat="1" x14ac:dyDescent="0.25">
      <c r="A136" s="176"/>
      <c r="B136" s="69" t="s">
        <v>30</v>
      </c>
      <c r="C136" s="133">
        <v>4871</v>
      </c>
      <c r="D136" s="75">
        <v>5617</v>
      </c>
      <c r="E136" s="75">
        <v>6513</v>
      </c>
      <c r="F136" s="75">
        <v>6784</v>
      </c>
      <c r="G136" s="75">
        <v>6595</v>
      </c>
      <c r="H136" s="130">
        <v>6311</v>
      </c>
      <c r="I136" s="75">
        <v>5977</v>
      </c>
      <c r="J136" s="130">
        <v>5519</v>
      </c>
      <c r="K136" s="75">
        <v>4639</v>
      </c>
      <c r="L136" s="130">
        <v>4496</v>
      </c>
      <c r="M136" s="130">
        <v>4299</v>
      </c>
      <c r="N136" s="131">
        <v>4878</v>
      </c>
      <c r="O136" s="133">
        <v>4677</v>
      </c>
      <c r="P136" s="130">
        <v>3358</v>
      </c>
      <c r="Q136" s="75">
        <v>2929</v>
      </c>
      <c r="R136" s="130">
        <v>3220</v>
      </c>
      <c r="S136" s="75">
        <v>3412</v>
      </c>
      <c r="T136" s="130">
        <v>3412</v>
      </c>
      <c r="U136" s="131"/>
      <c r="V136" s="242">
        <f>IF(ISERROR((O136-C136)/C136)=TRUE,0,(O136-C136)/C136)</f>
        <v>-3.9827550810921784E-2</v>
      </c>
      <c r="W136" s="243">
        <f t="shared" ref="W136:Z141" si="106">IF(ISERROR((P136-D136)/D136)=TRUE,0,(P136-D136)/D136)</f>
        <v>-0.40217197792415882</v>
      </c>
      <c r="X136" s="244">
        <f t="shared" si="106"/>
        <v>-0.55028404729003533</v>
      </c>
      <c r="Y136" s="244">
        <f t="shared" si="106"/>
        <v>-0.52535377358490565</v>
      </c>
      <c r="Z136" s="244">
        <f t="shared" si="106"/>
        <v>-0.48263836239575436</v>
      </c>
      <c r="AA136" s="258"/>
      <c r="AB136" s="259"/>
      <c r="AC136" s="133">
        <f t="shared" ref="AC136:AG140" si="107">O136-C136</f>
        <v>-194</v>
      </c>
      <c r="AD136" s="74">
        <f t="shared" si="107"/>
        <v>-2259</v>
      </c>
      <c r="AE136" s="75">
        <f t="shared" si="107"/>
        <v>-3584</v>
      </c>
      <c r="AF136" s="75">
        <f t="shared" si="107"/>
        <v>-3564</v>
      </c>
      <c r="AG136" s="75">
        <f t="shared" si="107"/>
        <v>-3183</v>
      </c>
      <c r="AH136" s="130"/>
      <c r="AI136" s="131"/>
      <c r="AJ136" s="73">
        <f>IF(ISERROR(GETPIVOTDATA("VALUE",'CSS WK pvt'!$J$2,"DT_FILE",AJ$8,"COMMODITY",AJ$6,"TRIM_CAT",TRIM(B136),"TRIM_LINE",A135))=TRUE,0,GETPIVOTDATA("VALUE",'CSS WK pvt'!$J$2,"DT_FILE",AJ$8,"COMMODITY",AJ$6,"TRIM_CAT",TRIM(B136),"TRIM_LINE",A135))</f>
        <v>3412</v>
      </c>
    </row>
    <row r="137" spans="1:36" s="68" customFormat="1" x14ac:dyDescent="0.25">
      <c r="A137" s="176"/>
      <c r="B137" s="69" t="s">
        <v>31</v>
      </c>
      <c r="C137" s="133">
        <v>1334</v>
      </c>
      <c r="D137" s="75">
        <v>1474</v>
      </c>
      <c r="E137" s="75">
        <v>1843</v>
      </c>
      <c r="F137" s="75">
        <v>1783</v>
      </c>
      <c r="G137" s="75">
        <v>1614</v>
      </c>
      <c r="H137" s="130">
        <v>1627</v>
      </c>
      <c r="I137" s="75">
        <v>1643</v>
      </c>
      <c r="J137" s="130">
        <v>1705</v>
      </c>
      <c r="K137" s="75">
        <v>1554</v>
      </c>
      <c r="L137" s="130">
        <v>1454</v>
      </c>
      <c r="M137" s="130">
        <v>1267</v>
      </c>
      <c r="N137" s="131">
        <v>858</v>
      </c>
      <c r="O137" s="133">
        <v>767</v>
      </c>
      <c r="P137" s="130">
        <v>592</v>
      </c>
      <c r="Q137" s="75">
        <v>606</v>
      </c>
      <c r="R137" s="130">
        <v>654</v>
      </c>
      <c r="S137" s="75">
        <v>723</v>
      </c>
      <c r="T137" s="130">
        <v>723</v>
      </c>
      <c r="U137" s="131"/>
      <c r="V137" s="242">
        <f t="shared" ref="V137:V141" si="108">IF(ISERROR((O137-C137)/C137)=TRUE,0,(O137-C137)/C137)</f>
        <v>-0.4250374812593703</v>
      </c>
      <c r="W137" s="243">
        <f t="shared" si="106"/>
        <v>-0.59837177747625514</v>
      </c>
      <c r="X137" s="244">
        <f t="shared" si="106"/>
        <v>-0.67118827997829622</v>
      </c>
      <c r="Y137" s="244">
        <f t="shared" si="106"/>
        <v>-0.63320246775098155</v>
      </c>
      <c r="Z137" s="244">
        <f t="shared" si="106"/>
        <v>-0.55204460966542745</v>
      </c>
      <c r="AA137" s="258"/>
      <c r="AB137" s="259"/>
      <c r="AC137" s="133">
        <f t="shared" si="82"/>
        <v>-567</v>
      </c>
      <c r="AD137" s="74">
        <f t="shared" si="107"/>
        <v>-882</v>
      </c>
      <c r="AE137" s="75">
        <f t="shared" si="107"/>
        <v>-1237</v>
      </c>
      <c r="AF137" s="75">
        <f t="shared" si="107"/>
        <v>-1129</v>
      </c>
      <c r="AG137" s="75">
        <f t="shared" si="107"/>
        <v>-891</v>
      </c>
      <c r="AH137" s="130"/>
      <c r="AI137" s="131"/>
      <c r="AJ137" s="73">
        <f>IF(ISERROR(GETPIVOTDATA("VALUE",'CSS WK pvt'!$J$2,"DT_FILE",AJ$8,"COMMODITY",AJ$6,"TRIM_CAT",TRIM(B137),"TRIM_LINE",A135))=TRUE,0,GETPIVOTDATA("VALUE",'CSS WK pvt'!$J$2,"DT_FILE",AJ$8,"COMMODITY",AJ$6,"TRIM_CAT",TRIM(B137),"TRIM_LINE",A135))</f>
        <v>723</v>
      </c>
    </row>
    <row r="138" spans="1:36" s="68" customFormat="1" x14ac:dyDescent="0.25">
      <c r="A138" s="176"/>
      <c r="B138" s="69" t="s">
        <v>32</v>
      </c>
      <c r="C138" s="133">
        <v>54</v>
      </c>
      <c r="D138" s="75">
        <v>57</v>
      </c>
      <c r="E138" s="75">
        <v>68</v>
      </c>
      <c r="F138" s="75">
        <v>65</v>
      </c>
      <c r="G138" s="75">
        <v>56</v>
      </c>
      <c r="H138" s="130">
        <v>46</v>
      </c>
      <c r="I138" s="75">
        <v>29</v>
      </c>
      <c r="J138" s="130">
        <v>29</v>
      </c>
      <c r="K138" s="75">
        <v>40</v>
      </c>
      <c r="L138" s="130">
        <v>43</v>
      </c>
      <c r="M138" s="130">
        <v>48</v>
      </c>
      <c r="N138" s="131">
        <v>46</v>
      </c>
      <c r="O138" s="133">
        <v>34</v>
      </c>
      <c r="P138" s="130">
        <v>39</v>
      </c>
      <c r="Q138" s="75">
        <v>82</v>
      </c>
      <c r="R138" s="130">
        <v>108</v>
      </c>
      <c r="S138" s="75">
        <v>126</v>
      </c>
      <c r="T138" s="130">
        <v>126</v>
      </c>
      <c r="U138" s="131"/>
      <c r="V138" s="242">
        <f t="shared" si="108"/>
        <v>-0.37037037037037035</v>
      </c>
      <c r="W138" s="243">
        <f t="shared" si="106"/>
        <v>-0.31578947368421051</v>
      </c>
      <c r="X138" s="244">
        <f t="shared" si="106"/>
        <v>0.20588235294117646</v>
      </c>
      <c r="Y138" s="244">
        <f t="shared" si="106"/>
        <v>0.66153846153846152</v>
      </c>
      <c r="Z138" s="244">
        <f t="shared" si="106"/>
        <v>1.25</v>
      </c>
      <c r="AA138" s="258"/>
      <c r="AB138" s="259"/>
      <c r="AC138" s="133">
        <f t="shared" si="82"/>
        <v>-20</v>
      </c>
      <c r="AD138" s="74">
        <f t="shared" si="107"/>
        <v>-18</v>
      </c>
      <c r="AE138" s="75">
        <f t="shared" si="107"/>
        <v>14</v>
      </c>
      <c r="AF138" s="75">
        <f t="shared" si="107"/>
        <v>43</v>
      </c>
      <c r="AG138" s="75">
        <f t="shared" si="107"/>
        <v>70</v>
      </c>
      <c r="AH138" s="130"/>
      <c r="AI138" s="131"/>
      <c r="AJ138" s="73">
        <f>IF(ISERROR(GETPIVOTDATA("VALUE",'CSS WK pvt'!$J$2,"DT_FILE",AJ$8,"COMMODITY",AJ$6,"TRIM_CAT",TRIM(B138),"TRIM_LINE",A135))=TRUE,0,GETPIVOTDATA("VALUE",'CSS WK pvt'!$J$2,"DT_FILE",AJ$8,"COMMODITY",AJ$6,"TRIM_CAT",TRIM(B138),"TRIM_LINE",A135))</f>
        <v>126</v>
      </c>
    </row>
    <row r="139" spans="1:36" s="68" customFormat="1" x14ac:dyDescent="0.25">
      <c r="A139" s="176"/>
      <c r="B139" s="69" t="s">
        <v>33</v>
      </c>
      <c r="C139" s="133">
        <v>10</v>
      </c>
      <c r="D139" s="75">
        <v>11</v>
      </c>
      <c r="E139" s="75">
        <v>11</v>
      </c>
      <c r="F139" s="75">
        <v>15</v>
      </c>
      <c r="G139" s="75">
        <v>18</v>
      </c>
      <c r="H139" s="130">
        <v>20</v>
      </c>
      <c r="I139" s="75">
        <v>20</v>
      </c>
      <c r="J139" s="130">
        <v>15</v>
      </c>
      <c r="K139" s="75">
        <v>14</v>
      </c>
      <c r="L139" s="130">
        <v>16</v>
      </c>
      <c r="M139" s="130">
        <v>19</v>
      </c>
      <c r="N139" s="131">
        <v>14</v>
      </c>
      <c r="O139" s="133">
        <v>13</v>
      </c>
      <c r="P139" s="130">
        <v>12</v>
      </c>
      <c r="Q139" s="75">
        <v>21</v>
      </c>
      <c r="R139" s="130">
        <v>23</v>
      </c>
      <c r="S139" s="75">
        <v>33</v>
      </c>
      <c r="T139" s="130">
        <v>33</v>
      </c>
      <c r="U139" s="131"/>
      <c r="V139" s="242">
        <f t="shared" si="108"/>
        <v>0.3</v>
      </c>
      <c r="W139" s="243">
        <f t="shared" si="106"/>
        <v>9.0909090909090912E-2</v>
      </c>
      <c r="X139" s="244">
        <f t="shared" si="106"/>
        <v>0.90909090909090906</v>
      </c>
      <c r="Y139" s="244">
        <f t="shared" si="106"/>
        <v>0.53333333333333333</v>
      </c>
      <c r="Z139" s="244">
        <f t="shared" si="106"/>
        <v>0.83333333333333337</v>
      </c>
      <c r="AA139" s="258"/>
      <c r="AB139" s="259"/>
      <c r="AC139" s="133">
        <f t="shared" si="82"/>
        <v>3</v>
      </c>
      <c r="AD139" s="74">
        <f t="shared" si="107"/>
        <v>1</v>
      </c>
      <c r="AE139" s="75">
        <f t="shared" si="107"/>
        <v>10</v>
      </c>
      <c r="AF139" s="75">
        <f t="shared" si="107"/>
        <v>8</v>
      </c>
      <c r="AG139" s="75">
        <f t="shared" si="107"/>
        <v>15</v>
      </c>
      <c r="AH139" s="130"/>
      <c r="AI139" s="131"/>
      <c r="AJ139" s="73">
        <f>IF(ISERROR(GETPIVOTDATA("VALUE",'CSS WK pvt'!$J$2,"DT_FILE",AJ$8,"COMMODITY",AJ$6,"TRIM_CAT",TRIM(B139),"TRIM_LINE",A135))=TRUE,0,GETPIVOTDATA("VALUE",'CSS WK pvt'!$J$2,"DT_FILE",AJ$8,"COMMODITY",AJ$6,"TRIM_CAT",TRIM(B139),"TRIM_LINE",A135))</f>
        <v>33</v>
      </c>
    </row>
    <row r="140" spans="1:36" s="68" customFormat="1" x14ac:dyDescent="0.25">
      <c r="A140" s="176"/>
      <c r="B140" s="69" t="s">
        <v>34</v>
      </c>
      <c r="C140" s="133">
        <v>1</v>
      </c>
      <c r="D140" s="75">
        <v>1</v>
      </c>
      <c r="E140" s="75"/>
      <c r="F140" s="75">
        <v>1</v>
      </c>
      <c r="G140" s="75">
        <v>1</v>
      </c>
      <c r="H140" s="130">
        <v>1</v>
      </c>
      <c r="I140" s="75"/>
      <c r="J140" s="130"/>
      <c r="K140" s="75"/>
      <c r="L140" s="130">
        <v>1</v>
      </c>
      <c r="M140" s="130">
        <v>1</v>
      </c>
      <c r="N140" s="131">
        <v>1</v>
      </c>
      <c r="O140" s="133">
        <v>2</v>
      </c>
      <c r="P140" s="130">
        <v>4</v>
      </c>
      <c r="Q140" s="75">
        <v>2</v>
      </c>
      <c r="R140" s="130">
        <v>2</v>
      </c>
      <c r="S140" s="75">
        <v>7</v>
      </c>
      <c r="T140" s="130">
        <v>7</v>
      </c>
      <c r="U140" s="131"/>
      <c r="V140" s="242">
        <f t="shared" si="108"/>
        <v>1</v>
      </c>
      <c r="W140" s="243">
        <f t="shared" si="106"/>
        <v>3</v>
      </c>
      <c r="X140" s="244">
        <f t="shared" si="106"/>
        <v>0</v>
      </c>
      <c r="Y140" s="244">
        <f t="shared" si="106"/>
        <v>1</v>
      </c>
      <c r="Z140" s="244">
        <f t="shared" si="106"/>
        <v>6</v>
      </c>
      <c r="AA140" s="258"/>
      <c r="AB140" s="259"/>
      <c r="AC140" s="133">
        <f t="shared" si="82"/>
        <v>1</v>
      </c>
      <c r="AD140" s="74">
        <f t="shared" si="107"/>
        <v>3</v>
      </c>
      <c r="AE140" s="75">
        <f t="shared" si="107"/>
        <v>2</v>
      </c>
      <c r="AF140" s="75">
        <f t="shared" si="107"/>
        <v>1</v>
      </c>
      <c r="AG140" s="75">
        <f t="shared" si="107"/>
        <v>6</v>
      </c>
      <c r="AH140" s="130"/>
      <c r="AI140" s="131"/>
      <c r="AJ140" s="73">
        <f>IF(ISERROR(GETPIVOTDATA("VALUE",'CSS WK pvt'!$J$2,"DT_FILE",AJ$8,"COMMODITY",AJ$6,"TRIM_CAT",TRIM(B140),"TRIM_LINE",A135))=TRUE,0,GETPIVOTDATA("VALUE",'CSS WK pvt'!$J$2,"DT_FILE",AJ$8,"COMMODITY",AJ$6,"TRIM_CAT",TRIM(B140),"TRIM_LINE",A135))</f>
        <v>7</v>
      </c>
    </row>
    <row r="141" spans="1:36" s="85" customFormat="1" ht="15.75" thickBot="1" x14ac:dyDescent="0.3">
      <c r="A141" s="177"/>
      <c r="B141" s="134" t="s">
        <v>35</v>
      </c>
      <c r="C141" s="135">
        <f>SUM(C136:C140)</f>
        <v>6270</v>
      </c>
      <c r="D141" s="136">
        <f t="shared" ref="D141:AJ141" si="109">SUM(D136:D140)</f>
        <v>7160</v>
      </c>
      <c r="E141" s="136">
        <f t="shared" si="109"/>
        <v>8435</v>
      </c>
      <c r="F141" s="136">
        <f t="shared" si="109"/>
        <v>8648</v>
      </c>
      <c r="G141" s="136">
        <f t="shared" si="109"/>
        <v>8284</v>
      </c>
      <c r="H141" s="137">
        <f t="shared" si="109"/>
        <v>8005</v>
      </c>
      <c r="I141" s="136">
        <f t="shared" si="109"/>
        <v>7669</v>
      </c>
      <c r="J141" s="137">
        <f t="shared" si="109"/>
        <v>7268</v>
      </c>
      <c r="K141" s="136">
        <f t="shared" si="109"/>
        <v>6247</v>
      </c>
      <c r="L141" s="137">
        <f t="shared" si="109"/>
        <v>6010</v>
      </c>
      <c r="M141" s="137">
        <f t="shared" si="109"/>
        <v>5634</v>
      </c>
      <c r="N141" s="138">
        <f t="shared" si="109"/>
        <v>5797</v>
      </c>
      <c r="O141" s="135">
        <f t="shared" si="109"/>
        <v>5493</v>
      </c>
      <c r="P141" s="137">
        <v>4005</v>
      </c>
      <c r="Q141" s="136">
        <v>3640</v>
      </c>
      <c r="R141" s="137">
        <v>4007</v>
      </c>
      <c r="S141" s="136">
        <v>4301</v>
      </c>
      <c r="T141" s="137">
        <v>4301</v>
      </c>
      <c r="U141" s="138"/>
      <c r="V141" s="262">
        <f t="shared" si="108"/>
        <v>-0.12392344497607656</v>
      </c>
      <c r="W141" s="262">
        <f t="shared" si="106"/>
        <v>-0.44064245810055863</v>
      </c>
      <c r="X141" s="262">
        <f t="shared" si="106"/>
        <v>-0.56846473029045641</v>
      </c>
      <c r="Y141" s="262">
        <f t="shared" si="106"/>
        <v>-0.53665587419056426</v>
      </c>
      <c r="Z141" s="262">
        <f t="shared" si="106"/>
        <v>-0.48080637373249641</v>
      </c>
      <c r="AA141" s="262"/>
      <c r="AB141" s="263"/>
      <c r="AC141" s="135">
        <f t="shared" si="104"/>
        <v>-777</v>
      </c>
      <c r="AD141" s="137">
        <f t="shared" si="104"/>
        <v>-3155</v>
      </c>
      <c r="AE141" s="136">
        <f t="shared" si="104"/>
        <v>-4795</v>
      </c>
      <c r="AF141" s="136">
        <f t="shared" si="104"/>
        <v>-4641</v>
      </c>
      <c r="AG141" s="136">
        <f t="shared" ref="AG141" si="110">SUM(AG136:AG140)</f>
        <v>-3983</v>
      </c>
      <c r="AH141" s="137"/>
      <c r="AI141" s="138"/>
      <c r="AJ141" s="135">
        <f t="shared" si="109"/>
        <v>4301</v>
      </c>
    </row>
    <row r="142" spans="1:36" ht="15.75" thickTop="1" x14ac:dyDescent="0.25">
      <c r="A142" s="176">
        <v>20</v>
      </c>
      <c r="B142" s="122" t="s">
        <v>419</v>
      </c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1"/>
      <c r="O142" s="109"/>
      <c r="P142" s="110"/>
      <c r="Q142" s="110"/>
      <c r="R142" s="110"/>
      <c r="S142" s="110"/>
      <c r="T142" s="110"/>
      <c r="U142" s="111"/>
      <c r="V142" s="238"/>
      <c r="W142" s="239"/>
      <c r="X142" s="240"/>
      <c r="Y142" s="240"/>
      <c r="Z142" s="240"/>
      <c r="AA142" s="240"/>
      <c r="AB142" s="241"/>
      <c r="AC142" s="112"/>
      <c r="AD142" s="113"/>
      <c r="AE142" s="114"/>
      <c r="AF142" s="114"/>
      <c r="AG142" s="114"/>
      <c r="AH142" s="114"/>
      <c r="AI142" s="115"/>
      <c r="AJ142" s="112"/>
    </row>
    <row r="143" spans="1:36" x14ac:dyDescent="0.25">
      <c r="A143" s="176"/>
      <c r="B143" s="43" t="s">
        <v>30</v>
      </c>
      <c r="C143" s="116">
        <v>24536141.59</v>
      </c>
      <c r="D143" s="117">
        <v>16363974.01</v>
      </c>
      <c r="E143" s="117">
        <v>11393203.48</v>
      </c>
      <c r="F143" s="39">
        <v>8401746.6799999997</v>
      </c>
      <c r="G143" s="117">
        <v>5978196.9699999997</v>
      </c>
      <c r="H143" s="117">
        <v>6514759.4900000002</v>
      </c>
      <c r="I143" s="117">
        <v>7000644.3099999996</v>
      </c>
      <c r="J143" s="117">
        <v>7896145.6100000003</v>
      </c>
      <c r="K143" s="117">
        <v>14472877.5</v>
      </c>
      <c r="L143" s="117">
        <v>21135052.800000001</v>
      </c>
      <c r="M143" s="117">
        <v>26094909.09</v>
      </c>
      <c r="N143" s="118">
        <v>25886538.399999999</v>
      </c>
      <c r="O143" s="116">
        <v>20420361.309999999</v>
      </c>
      <c r="P143" s="117">
        <v>18201596</v>
      </c>
      <c r="Q143" s="117">
        <v>15280691</v>
      </c>
      <c r="R143" s="117">
        <v>7853388</v>
      </c>
      <c r="S143" s="117">
        <v>6998390</v>
      </c>
      <c r="T143" s="117">
        <v>6998390</v>
      </c>
      <c r="U143" s="118"/>
      <c r="V143" s="242">
        <f>IF(ISERROR((O143-C143)/C143)=TRUE,0,(O143-C143)/C143)</f>
        <v>-0.16774358205030235</v>
      </c>
      <c r="W143" s="243">
        <f t="shared" ref="W143:Z148" si="111">IF(ISERROR((P143-D143)/D143)=TRUE,0,(P143-D143)/D143)</f>
        <v>0.1122968044850861</v>
      </c>
      <c r="X143" s="244">
        <f t="shared" si="111"/>
        <v>0.3412111024633433</v>
      </c>
      <c r="Y143" s="244">
        <f t="shared" si="111"/>
        <v>-6.5267223695918392E-2</v>
      </c>
      <c r="Z143" s="244">
        <f t="shared" si="111"/>
        <v>0.1706522945161508</v>
      </c>
      <c r="AA143" s="209"/>
      <c r="AB143" s="210"/>
      <c r="AC143" s="39">
        <f t="shared" ref="AC143:AG147" si="112">O143-C143</f>
        <v>-4115780.2800000012</v>
      </c>
      <c r="AD143" s="74">
        <f t="shared" si="112"/>
        <v>1837621.9900000002</v>
      </c>
      <c r="AE143" s="75">
        <f t="shared" si="112"/>
        <v>3887487.5199999996</v>
      </c>
      <c r="AF143" s="75">
        <f t="shared" si="112"/>
        <v>-548358.6799999997</v>
      </c>
      <c r="AG143" s="75">
        <f t="shared" si="112"/>
        <v>1020193.0300000003</v>
      </c>
      <c r="AH143" s="120"/>
      <c r="AI143" s="121"/>
      <c r="AJ143" s="73">
        <f>IF(ISERROR(GETPIVOTDATA("VALUE",'CSS WK pvt'!$J$2,"DT_FILE",AJ$8,"COMMODITY",AJ$6,"TRIM_CAT",TRIM(B143),"TRIM_LINE",A142))=TRUE,0,GETPIVOTDATA("VALUE",'CSS WK pvt'!$J$2,"DT_FILE",AJ$8,"COMMODITY",AJ$6,"TRIM_CAT",TRIM(B143),"TRIM_LINE",A142))</f>
        <v>6998390</v>
      </c>
    </row>
    <row r="144" spans="1:36" x14ac:dyDescent="0.25">
      <c r="A144" s="176"/>
      <c r="B144" s="43" t="s">
        <v>31</v>
      </c>
      <c r="C144" s="116">
        <v>3493716.82</v>
      </c>
      <c r="D144" s="117">
        <v>1573700.52</v>
      </c>
      <c r="E144" s="117">
        <v>967014.45</v>
      </c>
      <c r="F144" s="39">
        <v>575531.75</v>
      </c>
      <c r="G144" s="117">
        <v>373305.35</v>
      </c>
      <c r="H144" s="117">
        <v>399484.15999999997</v>
      </c>
      <c r="I144" s="117">
        <v>443889.47</v>
      </c>
      <c r="J144" s="117">
        <v>565130.84</v>
      </c>
      <c r="K144" s="117">
        <v>927007.21</v>
      </c>
      <c r="L144" s="117">
        <v>1486557.13</v>
      </c>
      <c r="M144" s="117">
        <v>1961163.76</v>
      </c>
      <c r="N144" s="118">
        <v>1312359.46</v>
      </c>
      <c r="O144" s="116">
        <v>1109048.48</v>
      </c>
      <c r="P144" s="117">
        <v>1009276</v>
      </c>
      <c r="Q144" s="117">
        <v>801553</v>
      </c>
      <c r="R144" s="117">
        <v>424558</v>
      </c>
      <c r="S144" s="117">
        <v>365336</v>
      </c>
      <c r="T144" s="117">
        <v>365336</v>
      </c>
      <c r="U144" s="118"/>
      <c r="V144" s="242">
        <f t="shared" ref="V144:V148" si="113">IF(ISERROR((O144-C144)/C144)=TRUE,0,(O144-C144)/C144)</f>
        <v>-0.68255913769221854</v>
      </c>
      <c r="W144" s="243">
        <f t="shared" si="111"/>
        <v>-0.35866069358609604</v>
      </c>
      <c r="X144" s="244">
        <f t="shared" si="111"/>
        <v>-0.17110545762785651</v>
      </c>
      <c r="Y144" s="244">
        <f t="shared" si="111"/>
        <v>-0.26232045408441845</v>
      </c>
      <c r="Z144" s="244">
        <f t="shared" si="111"/>
        <v>-2.1348073366749171E-2</v>
      </c>
      <c r="AA144" s="209"/>
      <c r="AB144" s="210"/>
      <c r="AC144" s="39">
        <f t="shared" si="112"/>
        <v>-2384668.34</v>
      </c>
      <c r="AD144" s="74">
        <f t="shared" si="112"/>
        <v>-564424.52</v>
      </c>
      <c r="AE144" s="75">
        <f t="shared" si="112"/>
        <v>-165461.44999999995</v>
      </c>
      <c r="AF144" s="75">
        <f t="shared" si="112"/>
        <v>-150973.75</v>
      </c>
      <c r="AG144" s="75">
        <f t="shared" si="112"/>
        <v>-7969.3499999999767</v>
      </c>
      <c r="AH144" s="120"/>
      <c r="AI144" s="121"/>
      <c r="AJ144" s="73">
        <f>IF(ISERROR(GETPIVOTDATA("VALUE",'CSS WK pvt'!$J$2,"DT_FILE",AJ$8,"COMMODITY",AJ$6,"TRIM_CAT",TRIM(B144),"TRIM_LINE",A142))=TRUE,0,GETPIVOTDATA("VALUE",'CSS WK pvt'!$J$2,"DT_FILE",AJ$8,"COMMODITY",AJ$6,"TRIM_CAT",TRIM(B144),"TRIM_LINE",A142))</f>
        <v>365336</v>
      </c>
    </row>
    <row r="145" spans="1:36" x14ac:dyDescent="0.25">
      <c r="A145" s="176"/>
      <c r="B145" s="43" t="s">
        <v>32</v>
      </c>
      <c r="C145" s="116">
        <v>3663163.08</v>
      </c>
      <c r="D145" s="117">
        <v>2244718.67</v>
      </c>
      <c r="E145" s="117">
        <v>1325300.6000000001</v>
      </c>
      <c r="F145" s="39">
        <v>857289.55</v>
      </c>
      <c r="G145" s="117">
        <v>648862.73</v>
      </c>
      <c r="H145" s="117">
        <v>685487.03</v>
      </c>
      <c r="I145" s="117">
        <v>697800.57</v>
      </c>
      <c r="J145" s="117">
        <v>806551.03</v>
      </c>
      <c r="K145" s="117">
        <v>1814798.72</v>
      </c>
      <c r="L145" s="117">
        <v>3097114.48</v>
      </c>
      <c r="M145" s="117">
        <v>3727655.67</v>
      </c>
      <c r="N145" s="118">
        <v>3747473.3</v>
      </c>
      <c r="O145" s="116">
        <v>2882195.71</v>
      </c>
      <c r="P145" s="117">
        <v>2416192</v>
      </c>
      <c r="Q145" s="117">
        <v>1614758</v>
      </c>
      <c r="R145" s="117">
        <v>799257</v>
      </c>
      <c r="S145" s="117">
        <v>684502</v>
      </c>
      <c r="T145" s="117">
        <v>684502</v>
      </c>
      <c r="U145" s="118"/>
      <c r="V145" s="242">
        <f t="shared" si="113"/>
        <v>-0.21319481359262882</v>
      </c>
      <c r="W145" s="243">
        <f t="shared" si="111"/>
        <v>7.6389675148022043E-2</v>
      </c>
      <c r="X145" s="244">
        <f t="shared" si="111"/>
        <v>0.21840886512840926</v>
      </c>
      <c r="Y145" s="244">
        <f t="shared" si="111"/>
        <v>-6.7693056564144566E-2</v>
      </c>
      <c r="Z145" s="244">
        <f t="shared" si="111"/>
        <v>5.4925746775438961E-2</v>
      </c>
      <c r="AA145" s="209"/>
      <c r="AB145" s="210"/>
      <c r="AC145" s="39">
        <f t="shared" si="112"/>
        <v>-780967.37000000011</v>
      </c>
      <c r="AD145" s="74">
        <f t="shared" si="112"/>
        <v>171473.33000000007</v>
      </c>
      <c r="AE145" s="75">
        <f t="shared" si="112"/>
        <v>289457.39999999991</v>
      </c>
      <c r="AF145" s="75">
        <f t="shared" si="112"/>
        <v>-58032.550000000047</v>
      </c>
      <c r="AG145" s="75">
        <f t="shared" si="112"/>
        <v>35639.270000000019</v>
      </c>
      <c r="AH145" s="120"/>
      <c r="AI145" s="121"/>
      <c r="AJ145" s="73">
        <f>IF(ISERROR(GETPIVOTDATA("VALUE",'CSS WK pvt'!$J$2,"DT_FILE",AJ$8,"COMMODITY",AJ$6,"TRIM_CAT",TRIM(B145),"TRIM_LINE",A142))=TRUE,0,GETPIVOTDATA("VALUE",'CSS WK pvt'!$J$2,"DT_FILE",AJ$8,"COMMODITY",AJ$6,"TRIM_CAT",TRIM(B145),"TRIM_LINE",A142))</f>
        <v>684502</v>
      </c>
    </row>
    <row r="146" spans="1:36" x14ac:dyDescent="0.25">
      <c r="A146" s="176"/>
      <c r="B146" s="43" t="s">
        <v>33</v>
      </c>
      <c r="C146" s="116">
        <v>4907926.0199999996</v>
      </c>
      <c r="D146" s="117">
        <v>3551606.29</v>
      </c>
      <c r="E146" s="117">
        <v>2446532.9300000002</v>
      </c>
      <c r="F146" s="39">
        <v>1789006.25</v>
      </c>
      <c r="G146" s="117">
        <v>1441077.66</v>
      </c>
      <c r="H146" s="117">
        <v>1324569.8500000001</v>
      </c>
      <c r="I146" s="117">
        <v>1569761.29</v>
      </c>
      <c r="J146" s="117">
        <v>1757928.39</v>
      </c>
      <c r="K146" s="117">
        <v>2735595.53</v>
      </c>
      <c r="L146" s="117">
        <v>4142712.93</v>
      </c>
      <c r="M146" s="117">
        <v>4618655.92</v>
      </c>
      <c r="N146" s="118">
        <v>4489685.99</v>
      </c>
      <c r="O146" s="116">
        <v>3703537.88</v>
      </c>
      <c r="P146" s="117">
        <v>3600527</v>
      </c>
      <c r="Q146" s="117">
        <v>2597682</v>
      </c>
      <c r="R146" s="117">
        <v>1619086</v>
      </c>
      <c r="S146" s="117">
        <v>1330770</v>
      </c>
      <c r="T146" s="117">
        <v>1330770</v>
      </c>
      <c r="U146" s="118"/>
      <c r="V146" s="242">
        <f t="shared" si="113"/>
        <v>-0.24539655550879713</v>
      </c>
      <c r="W146" s="243">
        <f t="shared" si="111"/>
        <v>1.3774249172196381E-2</v>
      </c>
      <c r="X146" s="244">
        <f t="shared" si="111"/>
        <v>6.178092603887405E-2</v>
      </c>
      <c r="Y146" s="244">
        <f t="shared" si="111"/>
        <v>-9.4980243920332871E-2</v>
      </c>
      <c r="Z146" s="244">
        <f t="shared" si="111"/>
        <v>-7.6545257109877002E-2</v>
      </c>
      <c r="AA146" s="209"/>
      <c r="AB146" s="210"/>
      <c r="AC146" s="39">
        <f t="shared" si="112"/>
        <v>-1204388.1399999997</v>
      </c>
      <c r="AD146" s="74">
        <f t="shared" si="112"/>
        <v>48920.709999999963</v>
      </c>
      <c r="AE146" s="75">
        <f t="shared" si="112"/>
        <v>151149.06999999983</v>
      </c>
      <c r="AF146" s="75">
        <f t="shared" si="112"/>
        <v>-169920.25</v>
      </c>
      <c r="AG146" s="75">
        <f t="shared" si="112"/>
        <v>-110307.65999999992</v>
      </c>
      <c r="AH146" s="120"/>
      <c r="AI146" s="121"/>
      <c r="AJ146" s="73">
        <f>IF(ISERROR(GETPIVOTDATA("VALUE",'CSS WK pvt'!$J$2,"DT_FILE",AJ$8,"COMMODITY",AJ$6,"TRIM_CAT",TRIM(B146),"TRIM_LINE",A142))=TRUE,0,GETPIVOTDATA("VALUE",'CSS WK pvt'!$J$2,"DT_FILE",AJ$8,"COMMODITY",AJ$6,"TRIM_CAT",TRIM(B146),"TRIM_LINE",A142))</f>
        <v>1330770</v>
      </c>
    </row>
    <row r="147" spans="1:36" x14ac:dyDescent="0.25">
      <c r="A147" s="176"/>
      <c r="B147" s="43" t="s">
        <v>34</v>
      </c>
      <c r="C147" s="116">
        <v>2636702.39</v>
      </c>
      <c r="D147" s="117">
        <v>2236176.0099999998</v>
      </c>
      <c r="E147" s="117">
        <v>1531388.25</v>
      </c>
      <c r="F147" s="39">
        <v>1366617.99</v>
      </c>
      <c r="G147" s="117">
        <v>1516663.9</v>
      </c>
      <c r="H147" s="117">
        <v>844733.75</v>
      </c>
      <c r="I147" s="117">
        <v>1203356.6399999999</v>
      </c>
      <c r="J147" s="117">
        <v>1237119.3</v>
      </c>
      <c r="K147" s="117">
        <v>1965836.69</v>
      </c>
      <c r="L147" s="117">
        <v>3192934.09</v>
      </c>
      <c r="M147" s="117">
        <v>3251477.82</v>
      </c>
      <c r="N147" s="118">
        <v>2631929.46</v>
      </c>
      <c r="O147" s="116">
        <v>2559201.2000000002</v>
      </c>
      <c r="P147" s="117">
        <v>3418983</v>
      </c>
      <c r="Q147" s="117">
        <v>2162061</v>
      </c>
      <c r="R147" s="117">
        <v>1924961</v>
      </c>
      <c r="S147" s="117">
        <v>938294</v>
      </c>
      <c r="T147" s="117">
        <v>938294</v>
      </c>
      <c r="U147" s="118"/>
      <c r="V147" s="242">
        <f t="shared" si="113"/>
        <v>-2.9393226286717911E-2</v>
      </c>
      <c r="W147" s="243">
        <f t="shared" si="111"/>
        <v>0.52894181169576193</v>
      </c>
      <c r="X147" s="244">
        <f t="shared" si="111"/>
        <v>0.41183073593518821</v>
      </c>
      <c r="Y147" s="244">
        <f t="shared" si="111"/>
        <v>0.40855821750158583</v>
      </c>
      <c r="Z147" s="244">
        <f t="shared" si="111"/>
        <v>-0.3813434868463606</v>
      </c>
      <c r="AA147" s="209"/>
      <c r="AB147" s="210"/>
      <c r="AC147" s="39">
        <f t="shared" si="112"/>
        <v>-77501.189999999944</v>
      </c>
      <c r="AD147" s="74">
        <f t="shared" si="112"/>
        <v>1182806.9900000002</v>
      </c>
      <c r="AE147" s="75">
        <f t="shared" si="112"/>
        <v>630672.75</v>
      </c>
      <c r="AF147" s="75">
        <f t="shared" si="112"/>
        <v>558343.01</v>
      </c>
      <c r="AG147" s="75">
        <f t="shared" si="112"/>
        <v>-578369.89999999991</v>
      </c>
      <c r="AH147" s="120"/>
      <c r="AI147" s="121"/>
      <c r="AJ147" s="73">
        <f>IF(ISERROR(GETPIVOTDATA("VALUE",'CSS WK pvt'!$J$2,"DT_FILE",AJ$8,"COMMODITY",AJ$6,"TRIM_CAT",TRIM(B147),"TRIM_LINE",A142))=TRUE,0,GETPIVOTDATA("VALUE",'CSS WK pvt'!$J$2,"DT_FILE",AJ$8,"COMMODITY",AJ$6,"TRIM_CAT",TRIM(B147),"TRIM_LINE",A142))</f>
        <v>938294</v>
      </c>
    </row>
    <row r="148" spans="1:36" x14ac:dyDescent="0.25">
      <c r="A148" s="176"/>
      <c r="B148" s="43" t="s">
        <v>35</v>
      </c>
      <c r="C148" s="139">
        <f>SUM(C143:C147)</f>
        <v>39237649.900000006</v>
      </c>
      <c r="D148" s="156">
        <f>SUM(D143:D147)</f>
        <v>25970175.5</v>
      </c>
      <c r="E148" s="156">
        <f t="shared" ref="E148:O148" si="114">SUM(E143:E147)</f>
        <v>17663439.710000001</v>
      </c>
      <c r="F148" s="157">
        <f t="shared" si="114"/>
        <v>12990192.220000001</v>
      </c>
      <c r="G148" s="156">
        <f t="shared" si="114"/>
        <v>9958106.6099999994</v>
      </c>
      <c r="H148" s="156">
        <f t="shared" si="114"/>
        <v>9769034.2800000012</v>
      </c>
      <c r="I148" s="156">
        <f t="shared" si="114"/>
        <v>10915452.280000001</v>
      </c>
      <c r="J148" s="156">
        <f t="shared" si="114"/>
        <v>12262875.170000002</v>
      </c>
      <c r="K148" s="156">
        <f t="shared" si="114"/>
        <v>21916115.650000002</v>
      </c>
      <c r="L148" s="156">
        <f t="shared" si="114"/>
        <v>33054371.43</v>
      </c>
      <c r="M148" s="156">
        <f t="shared" si="114"/>
        <v>39653862.260000005</v>
      </c>
      <c r="N148" s="158">
        <f t="shared" si="114"/>
        <v>38067986.609999999</v>
      </c>
      <c r="O148" s="155">
        <f t="shared" si="114"/>
        <v>30674344.579999998</v>
      </c>
      <c r="P148" s="156">
        <v>28646574</v>
      </c>
      <c r="Q148" s="156">
        <v>22456745</v>
      </c>
      <c r="R148" s="156">
        <v>12621250</v>
      </c>
      <c r="S148" s="156">
        <v>10317292</v>
      </c>
      <c r="T148" s="156">
        <v>10317292</v>
      </c>
      <c r="U148" s="158"/>
      <c r="V148" s="246">
        <f t="shared" si="113"/>
        <v>-0.21824205429795648</v>
      </c>
      <c r="W148" s="247">
        <f t="shared" si="111"/>
        <v>0.10305661969823808</v>
      </c>
      <c r="X148" s="248">
        <f t="shared" si="111"/>
        <v>0.27136873500840902</v>
      </c>
      <c r="Y148" s="248">
        <f t="shared" si="111"/>
        <v>-2.8401598202062683E-2</v>
      </c>
      <c r="Z148" s="248">
        <f t="shared" si="111"/>
        <v>3.6069646978804597E-2</v>
      </c>
      <c r="AA148" s="256"/>
      <c r="AB148" s="257"/>
      <c r="AC148" s="157">
        <f t="shared" ref="AC148:AF148" si="115">SUM(AC143:AC147)</f>
        <v>-8563305.3200000003</v>
      </c>
      <c r="AD148" s="159">
        <f t="shared" si="115"/>
        <v>2676398.5000000005</v>
      </c>
      <c r="AE148" s="160">
        <f t="shared" si="115"/>
        <v>4793305.2899999991</v>
      </c>
      <c r="AF148" s="160">
        <f t="shared" si="115"/>
        <v>-368942.21999999974</v>
      </c>
      <c r="AG148" s="160">
        <f t="shared" ref="AG148" si="116">SUM(AG143:AG147)</f>
        <v>359185.39000000048</v>
      </c>
      <c r="AH148" s="160"/>
      <c r="AI148" s="161"/>
      <c r="AJ148" s="50">
        <f t="shared" ref="AJ148" si="117">SUM(AJ143:AJ147)</f>
        <v>10317292</v>
      </c>
    </row>
    <row r="149" spans="1:36" x14ac:dyDescent="0.25">
      <c r="A149" s="176">
        <v>21</v>
      </c>
      <c r="B149" s="101" t="s">
        <v>418</v>
      </c>
      <c r="C149" s="102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4"/>
      <c r="O149" s="102"/>
      <c r="P149" s="103"/>
      <c r="Q149" s="103"/>
      <c r="R149" s="103"/>
      <c r="S149" s="103"/>
      <c r="T149" s="103"/>
      <c r="U149" s="104"/>
      <c r="V149" s="250"/>
      <c r="W149" s="251"/>
      <c r="X149" s="252"/>
      <c r="Y149" s="252"/>
      <c r="Z149" s="252"/>
      <c r="AA149" s="252"/>
      <c r="AB149" s="253"/>
      <c r="AC149" s="105"/>
      <c r="AD149" s="106"/>
      <c r="AE149" s="107"/>
      <c r="AF149" s="107"/>
      <c r="AG149" s="107"/>
      <c r="AH149" s="107"/>
      <c r="AI149" s="108"/>
      <c r="AJ149" s="105"/>
    </row>
    <row r="150" spans="1:36" x14ac:dyDescent="0.25">
      <c r="A150" s="176"/>
      <c r="B150" s="69" t="s">
        <v>30</v>
      </c>
      <c r="C150" s="204"/>
      <c r="D150" s="205">
        <f t="shared" ref="D150:T150" si="118">(C66+C143+D94-D66-D143)/(C66+C143+D94-D143)</f>
        <v>0.62116045376842322</v>
      </c>
      <c r="E150" s="205">
        <f t="shared" si="118"/>
        <v>0.57123434584392285</v>
      </c>
      <c r="F150" s="206">
        <f t="shared" si="118"/>
        <v>0.49239022537449606</v>
      </c>
      <c r="G150" s="205">
        <f t="shared" si="118"/>
        <v>0.45647875768481144</v>
      </c>
      <c r="H150" s="205">
        <f t="shared" si="118"/>
        <v>0.40438925954671334</v>
      </c>
      <c r="I150" s="205">
        <f t="shared" si="118"/>
        <v>0.41159047794828763</v>
      </c>
      <c r="J150" s="205">
        <f t="shared" si="118"/>
        <v>0.48176323016214445</v>
      </c>
      <c r="K150" s="205">
        <f t="shared" si="118"/>
        <v>0.42556635852883212</v>
      </c>
      <c r="L150" s="205">
        <f t="shared" si="118"/>
        <v>0.61877424392391955</v>
      </c>
      <c r="M150" s="205">
        <f t="shared" si="118"/>
        <v>0.64950944630924945</v>
      </c>
      <c r="N150" s="207">
        <f t="shared" si="118"/>
        <v>0.56302823980769945</v>
      </c>
      <c r="O150" s="204">
        <f t="shared" si="118"/>
        <v>0.57975113396363542</v>
      </c>
      <c r="P150" s="205">
        <f t="shared" si="118"/>
        <v>0.48070883687142074</v>
      </c>
      <c r="Q150" s="205">
        <f t="shared" si="118"/>
        <v>0.46455576713729946</v>
      </c>
      <c r="R150" s="205">
        <f t="shared" si="118"/>
        <v>0.38944956449712886</v>
      </c>
      <c r="S150" s="205">
        <f t="shared" si="118"/>
        <v>0.34372405824723945</v>
      </c>
      <c r="T150" s="205">
        <f t="shared" si="118"/>
        <v>0</v>
      </c>
      <c r="U150" s="207"/>
      <c r="V150" s="250"/>
      <c r="W150" s="243">
        <f t="shared" ref="W150:Z155" si="119">IF(ISERROR((P150-D150)/D150)=TRUE,0,(P150-D150)/D150)</f>
        <v>-0.2261116528666918</v>
      </c>
      <c r="X150" s="244">
        <f t="shared" si="119"/>
        <v>-0.18675098842143317</v>
      </c>
      <c r="Y150" s="244">
        <f t="shared" si="119"/>
        <v>-0.20906316895115834</v>
      </c>
      <c r="Z150" s="244">
        <f t="shared" si="119"/>
        <v>-0.24700974040817608</v>
      </c>
      <c r="AA150" s="209"/>
      <c r="AB150" s="210"/>
      <c r="AC150" s="264"/>
      <c r="AD150" s="208">
        <f t="shared" ref="AD150:AG155" si="120">P150-D150</f>
        <v>-0.14045161689700247</v>
      </c>
      <c r="AE150" s="208">
        <f t="shared" si="120"/>
        <v>-0.10667857870662339</v>
      </c>
      <c r="AF150" s="208">
        <f t="shared" si="120"/>
        <v>-0.1029406608773672</v>
      </c>
      <c r="AG150" s="208">
        <f t="shared" si="120"/>
        <v>-0.11275469943757199</v>
      </c>
      <c r="AH150" s="209"/>
      <c r="AI150" s="210"/>
      <c r="AJ150" s="211"/>
    </row>
    <row r="151" spans="1:36" x14ac:dyDescent="0.25">
      <c r="A151" s="176"/>
      <c r="B151" s="69" t="s">
        <v>31</v>
      </c>
      <c r="C151" s="204"/>
      <c r="D151" s="205">
        <f t="shared" ref="D151:T151" si="121">(C67+C144+D95-D67-D144)/(C67+C144+D95-D144)</f>
        <v>0.27956219250146819</v>
      </c>
      <c r="E151" s="205">
        <f t="shared" si="121"/>
        <v>0.25249905583310767</v>
      </c>
      <c r="F151" s="206">
        <f t="shared" si="121"/>
        <v>0.29870933538915334</v>
      </c>
      <c r="G151" s="205">
        <f t="shared" si="121"/>
        <v>0.19213539736436885</v>
      </c>
      <c r="H151" s="205">
        <f t="shared" si="121"/>
        <v>9.6525725289902484E-2</v>
      </c>
      <c r="I151" s="205">
        <f t="shared" si="121"/>
        <v>8.9884106850669804E-2</v>
      </c>
      <c r="J151" s="205">
        <f t="shared" si="121"/>
        <v>0.10652068580896128</v>
      </c>
      <c r="K151" s="205">
        <f t="shared" si="121"/>
        <v>8.6943366268409386E-2</v>
      </c>
      <c r="L151" s="205">
        <f t="shared" si="121"/>
        <v>0.17104015742649761</v>
      </c>
      <c r="M151" s="205">
        <f t="shared" si="121"/>
        <v>0.13766889330082574</v>
      </c>
      <c r="N151" s="207">
        <f t="shared" si="121"/>
        <v>0.34511609656266085</v>
      </c>
      <c r="O151" s="204">
        <f t="shared" si="121"/>
        <v>0.16874698006434785</v>
      </c>
      <c r="P151" s="205">
        <f t="shared" si="121"/>
        <v>0.13764890288750478</v>
      </c>
      <c r="Q151" s="205">
        <f t="shared" si="121"/>
        <v>0.15391063993269907</v>
      </c>
      <c r="R151" s="205">
        <f t="shared" si="121"/>
        <v>9.7145952243538114E-2</v>
      </c>
      <c r="S151" s="205">
        <f t="shared" si="121"/>
        <v>4.5825413858294632E-2</v>
      </c>
      <c r="T151" s="205">
        <f t="shared" si="121"/>
        <v>0</v>
      </c>
      <c r="U151" s="207"/>
      <c r="V151" s="250"/>
      <c r="W151" s="243">
        <f t="shared" si="119"/>
        <v>-0.50762690170709734</v>
      </c>
      <c r="X151" s="244">
        <f t="shared" si="119"/>
        <v>-0.39045063188502299</v>
      </c>
      <c r="Y151" s="244">
        <f t="shared" si="119"/>
        <v>-0.67478099699502847</v>
      </c>
      <c r="Z151" s="244">
        <f t="shared" si="119"/>
        <v>-0.76149416251816138</v>
      </c>
      <c r="AA151" s="209"/>
      <c r="AB151" s="210"/>
      <c r="AC151" s="264"/>
      <c r="AD151" s="208">
        <f t="shared" si="120"/>
        <v>-0.14191328961396341</v>
      </c>
      <c r="AE151" s="208">
        <f t="shared" si="120"/>
        <v>-9.8588415900408594E-2</v>
      </c>
      <c r="AF151" s="208">
        <f t="shared" si="120"/>
        <v>-0.20156338314561523</v>
      </c>
      <c r="AG151" s="208">
        <f t="shared" si="120"/>
        <v>-0.14630998350607421</v>
      </c>
      <c r="AH151" s="209"/>
      <c r="AI151" s="210"/>
      <c r="AJ151" s="211"/>
    </row>
    <row r="152" spans="1:36" x14ac:dyDescent="0.25">
      <c r="A152" s="176"/>
      <c r="B152" s="69" t="s">
        <v>32</v>
      </c>
      <c r="C152" s="204"/>
      <c r="D152" s="205">
        <f t="shared" ref="D152:E155" si="122">(C68+C145+D96-D68-D145)/(C68+C145+D96-D145)</f>
        <v>0.78654294055884888</v>
      </c>
      <c r="E152" s="205">
        <f t="shared" ref="E152:O155" si="123">(D68+D145+E96-E68-E145)/(D68+D145+E96-E145)</f>
        <v>0.76586102545617896</v>
      </c>
      <c r="F152" s="206">
        <f t="shared" si="123"/>
        <v>0.73883446272369468</v>
      </c>
      <c r="G152" s="205">
        <f t="shared" si="123"/>
        <v>0.70910352609919325</v>
      </c>
      <c r="H152" s="205">
        <f t="shared" si="123"/>
        <v>0.68072147583787701</v>
      </c>
      <c r="I152" s="205">
        <f t="shared" si="123"/>
        <v>0.67651925274849378</v>
      </c>
      <c r="J152" s="205">
        <f t="shared" si="123"/>
        <v>0.72521621503464451</v>
      </c>
      <c r="K152" s="205">
        <f t="shared" si="123"/>
        <v>0.77550383616027974</v>
      </c>
      <c r="L152" s="205">
        <f t="shared" si="123"/>
        <v>0.84290818390883793</v>
      </c>
      <c r="M152" s="205">
        <f t="shared" si="123"/>
        <v>0.81688719260497744</v>
      </c>
      <c r="N152" s="207">
        <f t="shared" si="123"/>
        <v>0.7869782272673651</v>
      </c>
      <c r="O152" s="204">
        <f t="shared" si="123"/>
        <v>0.73699851910736847</v>
      </c>
      <c r="P152" s="205">
        <f t="shared" ref="P152:T152" si="124">(O68+O145+P96-P68-P145)/(O68+O145+P96-P145)</f>
        <v>0.56504466342476989</v>
      </c>
      <c r="Q152" s="205">
        <f t="shared" si="124"/>
        <v>0.64467292319308034</v>
      </c>
      <c r="R152" s="205">
        <f t="shared" si="124"/>
        <v>0.54240121548576015</v>
      </c>
      <c r="S152" s="205">
        <f t="shared" si="124"/>
        <v>0.49289330339429815</v>
      </c>
      <c r="T152" s="205">
        <f t="shared" si="124"/>
        <v>0</v>
      </c>
      <c r="U152" s="207"/>
      <c r="V152" s="250"/>
      <c r="W152" s="243">
        <f t="shared" si="119"/>
        <v>-0.28160989783558621</v>
      </c>
      <c r="X152" s="244">
        <f t="shared" si="119"/>
        <v>-0.15823771968408223</v>
      </c>
      <c r="Y152" s="244">
        <f t="shared" si="119"/>
        <v>-0.26586909131686726</v>
      </c>
      <c r="Z152" s="244">
        <f t="shared" si="119"/>
        <v>-0.30490642726637696</v>
      </c>
      <c r="AA152" s="209"/>
      <c r="AB152" s="210"/>
      <c r="AC152" s="264"/>
      <c r="AD152" s="208">
        <f t="shared" si="120"/>
        <v>-0.22149827713407899</v>
      </c>
      <c r="AE152" s="208">
        <f t="shared" si="120"/>
        <v>-0.12118810226309862</v>
      </c>
      <c r="AF152" s="208">
        <f t="shared" si="120"/>
        <v>-0.19643324723793454</v>
      </c>
      <c r="AG152" s="208">
        <f t="shared" si="120"/>
        <v>-0.21621022270489509</v>
      </c>
      <c r="AH152" s="209"/>
      <c r="AI152" s="210"/>
      <c r="AJ152" s="211"/>
    </row>
    <row r="153" spans="1:36" x14ac:dyDescent="0.25">
      <c r="A153" s="176"/>
      <c r="B153" s="69" t="s">
        <v>33</v>
      </c>
      <c r="C153" s="204"/>
      <c r="D153" s="205">
        <f t="shared" si="122"/>
        <v>0.7996170633130506</v>
      </c>
      <c r="E153" s="205">
        <f t="shared" si="123"/>
        <v>0.78100330160981701</v>
      </c>
      <c r="F153" s="206">
        <f t="shared" si="123"/>
        <v>0.76816786802013803</v>
      </c>
      <c r="G153" s="205">
        <f t="shared" si="123"/>
        <v>0.71928343334060618</v>
      </c>
      <c r="H153" s="205">
        <f t="shared" si="123"/>
        <v>0.71354696580594634</v>
      </c>
      <c r="I153" s="205">
        <f t="shared" si="123"/>
        <v>0.68277485468083454</v>
      </c>
      <c r="J153" s="205">
        <f t="shared" si="123"/>
        <v>0.71977477944377077</v>
      </c>
      <c r="K153" s="205">
        <f t="shared" si="123"/>
        <v>0.67900651434331494</v>
      </c>
      <c r="L153" s="205">
        <f t="shared" si="123"/>
        <v>0.76566305896257858</v>
      </c>
      <c r="M153" s="205">
        <f t="shared" si="123"/>
        <v>0.83439407615821604</v>
      </c>
      <c r="N153" s="207">
        <f t="shared" si="123"/>
        <v>0.7954998034027615</v>
      </c>
      <c r="O153" s="204">
        <f t="shared" si="123"/>
        <v>0.77982372507158859</v>
      </c>
      <c r="P153" s="205">
        <f t="shared" ref="P153:T153" si="125">(O69+O146+P97-P69-P146)/(O69+O146+P97-P146)</f>
        <v>0.61096436573554491</v>
      </c>
      <c r="Q153" s="205">
        <f t="shared" si="125"/>
        <v>0.71239107697782222</v>
      </c>
      <c r="R153" s="205">
        <f t="shared" si="125"/>
        <v>0.64340946782502051</v>
      </c>
      <c r="S153" s="205">
        <f t="shared" si="125"/>
        <v>0.69498405044696598</v>
      </c>
      <c r="T153" s="205">
        <f t="shared" si="125"/>
        <v>0</v>
      </c>
      <c r="U153" s="207"/>
      <c r="V153" s="250"/>
      <c r="W153" s="243">
        <f t="shared" si="119"/>
        <v>-0.23592880421518472</v>
      </c>
      <c r="X153" s="244">
        <f t="shared" si="119"/>
        <v>-8.785138870805044E-2</v>
      </c>
      <c r="Y153" s="244">
        <f t="shared" si="119"/>
        <v>-0.16241033423679588</v>
      </c>
      <c r="Z153" s="244">
        <f t="shared" si="119"/>
        <v>-3.3782764578332194E-2</v>
      </c>
      <c r="AA153" s="209"/>
      <c r="AB153" s="210"/>
      <c r="AC153" s="264"/>
      <c r="AD153" s="208">
        <f t="shared" si="120"/>
        <v>-0.18865269757750569</v>
      </c>
      <c r="AE153" s="208">
        <f t="shared" si="120"/>
        <v>-6.8612224631994789E-2</v>
      </c>
      <c r="AF153" s="208">
        <f t="shared" si="120"/>
        <v>-0.12475840019511752</v>
      </c>
      <c r="AG153" s="208">
        <f t="shared" si="120"/>
        <v>-2.4299382893640198E-2</v>
      </c>
      <c r="AH153" s="209"/>
      <c r="AI153" s="210"/>
      <c r="AJ153" s="211"/>
    </row>
    <row r="154" spans="1:36" x14ac:dyDescent="0.25">
      <c r="A154" s="176"/>
      <c r="B154" s="69" t="s">
        <v>34</v>
      </c>
      <c r="C154" s="204"/>
      <c r="D154" s="205">
        <f t="shared" si="122"/>
        <v>0.82371740859507014</v>
      </c>
      <c r="E154" s="205">
        <f t="shared" si="123"/>
        <v>0.83550662310658763</v>
      </c>
      <c r="F154" s="206">
        <f t="shared" si="123"/>
        <v>0.8917097857399261</v>
      </c>
      <c r="G154" s="205">
        <f t="shared" si="123"/>
        <v>0.8115066670047576</v>
      </c>
      <c r="H154" s="205">
        <f t="shared" si="123"/>
        <v>0.86972548739715483</v>
      </c>
      <c r="I154" s="205">
        <f t="shared" si="123"/>
        <v>0.76962546608148785</v>
      </c>
      <c r="J154" s="205">
        <f t="shared" si="123"/>
        <v>0.86570028450181702</v>
      </c>
      <c r="K154" s="205">
        <f t="shared" si="123"/>
        <v>0.80137458475235668</v>
      </c>
      <c r="L154" s="205">
        <f t="shared" si="123"/>
        <v>0.84638247563142854</v>
      </c>
      <c r="M154" s="205">
        <f t="shared" si="123"/>
        <v>0.85344441512677249</v>
      </c>
      <c r="N154" s="207">
        <f t="shared" si="123"/>
        <v>0.85173354726670669</v>
      </c>
      <c r="O154" s="204">
        <f t="shared" si="123"/>
        <v>0.78257179350433537</v>
      </c>
      <c r="P154" s="205">
        <f t="shared" ref="P154:T154" si="126">(O70+O147+P98-P70-P147)/(O70+O147+P98-P147)</f>
        <v>0.61413490673091953</v>
      </c>
      <c r="Q154" s="205">
        <f t="shared" si="126"/>
        <v>0.84038227886936923</v>
      </c>
      <c r="R154" s="205">
        <f t="shared" si="126"/>
        <v>0.73216928809954007</v>
      </c>
      <c r="S154" s="205">
        <f t="shared" si="126"/>
        <v>0.61345646986117441</v>
      </c>
      <c r="T154" s="205">
        <f t="shared" si="126"/>
        <v>0</v>
      </c>
      <c r="U154" s="207"/>
      <c r="V154" s="250"/>
      <c r="W154" s="243">
        <f t="shared" si="119"/>
        <v>-0.2544349550917151</v>
      </c>
      <c r="X154" s="244">
        <f t="shared" si="119"/>
        <v>5.8355680588777275E-3</v>
      </c>
      <c r="Y154" s="244">
        <f t="shared" si="119"/>
        <v>-0.17891527063146664</v>
      </c>
      <c r="Z154" s="244">
        <f t="shared" si="119"/>
        <v>-0.24405245846541157</v>
      </c>
      <c r="AA154" s="209"/>
      <c r="AB154" s="210"/>
      <c r="AC154" s="264"/>
      <c r="AD154" s="208">
        <f t="shared" si="120"/>
        <v>-0.20958250186415062</v>
      </c>
      <c r="AE154" s="208">
        <f t="shared" si="120"/>
        <v>4.8756557627815944E-3</v>
      </c>
      <c r="AF154" s="208">
        <f t="shared" si="120"/>
        <v>-0.15954049764038603</v>
      </c>
      <c r="AG154" s="208">
        <f t="shared" si="120"/>
        <v>-0.19805019714358318</v>
      </c>
      <c r="AH154" s="209"/>
      <c r="AI154" s="210"/>
      <c r="AJ154" s="211"/>
    </row>
    <row r="155" spans="1:36" ht="15.75" thickBot="1" x14ac:dyDescent="0.3">
      <c r="A155" s="176"/>
      <c r="B155" s="77" t="s">
        <v>35</v>
      </c>
      <c r="C155" s="212"/>
      <c r="D155" s="213">
        <f t="shared" si="122"/>
        <v>0.61813989653648993</v>
      </c>
      <c r="E155" s="213">
        <f t="shared" si="122"/>
        <v>0.58011923799185416</v>
      </c>
      <c r="F155" s="214">
        <f t="shared" si="123"/>
        <v>0.52712367516493164</v>
      </c>
      <c r="G155" s="213">
        <f t="shared" si="123"/>
        <v>0.47253624971030384</v>
      </c>
      <c r="H155" s="213">
        <f t="shared" si="123"/>
        <v>0.43550671670950886</v>
      </c>
      <c r="I155" s="213">
        <f t="shared" si="123"/>
        <v>0.4159968170956197</v>
      </c>
      <c r="J155" s="213">
        <f t="shared" si="123"/>
        <v>0.48723920045324259</v>
      </c>
      <c r="K155" s="213">
        <f t="shared" si="123"/>
        <v>0.4435455697604998</v>
      </c>
      <c r="L155" s="213">
        <f t="shared" si="123"/>
        <v>0.61003425850672532</v>
      </c>
      <c r="M155" s="213">
        <f t="shared" si="123"/>
        <v>0.64596294492777406</v>
      </c>
      <c r="N155" s="215">
        <f t="shared" si="123"/>
        <v>0.60029958345747902</v>
      </c>
      <c r="O155" s="212">
        <f t="shared" si="123"/>
        <v>0.58776766221036514</v>
      </c>
      <c r="P155" s="213">
        <f t="shared" ref="P155:T155" si="127">(O71+O148+P99-P71-P148)/(O71+O148+P99-P148)</f>
        <v>0.47122129183452971</v>
      </c>
      <c r="Q155" s="213">
        <f t="shared" si="127"/>
        <v>0.500972469194229</v>
      </c>
      <c r="R155" s="213">
        <f t="shared" si="127"/>
        <v>0.41047981982245868</v>
      </c>
      <c r="S155" s="213">
        <f t="shared" si="127"/>
        <v>0.36836348583406386</v>
      </c>
      <c r="T155" s="213">
        <f t="shared" si="127"/>
        <v>0</v>
      </c>
      <c r="U155" s="215"/>
      <c r="V155" s="267"/>
      <c r="W155" s="216">
        <f t="shared" si="119"/>
        <v>-0.23767856681822727</v>
      </c>
      <c r="X155" s="217">
        <f t="shared" si="119"/>
        <v>-0.1364318981587308</v>
      </c>
      <c r="Y155" s="217">
        <f t="shared" si="119"/>
        <v>-0.2212836585379632</v>
      </c>
      <c r="Z155" s="217">
        <f t="shared" si="119"/>
        <v>-0.22045454489492564</v>
      </c>
      <c r="AA155" s="217"/>
      <c r="AB155" s="218"/>
      <c r="AC155" s="265"/>
      <c r="AD155" s="216">
        <f t="shared" si="120"/>
        <v>-0.14691860470196022</v>
      </c>
      <c r="AE155" s="217">
        <f t="shared" si="120"/>
        <v>-7.9146768797625167E-2</v>
      </c>
      <c r="AF155" s="217">
        <f t="shared" si="120"/>
        <v>-0.11664385534247296</v>
      </c>
      <c r="AG155" s="217">
        <f t="shared" si="120"/>
        <v>-0.10417276387623997</v>
      </c>
      <c r="AH155" s="217"/>
      <c r="AI155" s="218"/>
      <c r="AJ155" s="214"/>
    </row>
    <row r="156" spans="1:36" x14ac:dyDescent="0.25">
      <c r="A156" s="176"/>
    </row>
    <row r="157" spans="1:36" x14ac:dyDescent="0.25">
      <c r="B157" s="1" t="s">
        <v>22</v>
      </c>
    </row>
    <row r="158" spans="1:36" x14ac:dyDescent="0.25">
      <c r="B158" s="33" t="s">
        <v>190</v>
      </c>
    </row>
    <row r="159" spans="1:36" x14ac:dyDescent="0.25">
      <c r="B159" s="2" t="s">
        <v>168</v>
      </c>
    </row>
    <row r="161" spans="2:2" x14ac:dyDescent="0.25">
      <c r="B161" s="34"/>
    </row>
  </sheetData>
  <mergeCells count="4">
    <mergeCell ref="B1:AD1"/>
    <mergeCell ref="C2:I2"/>
    <mergeCell ref="C3:I3"/>
    <mergeCell ref="C4:I4"/>
  </mergeCells>
  <pageMargins left="0.25" right="0.25" top="0.25" bottom="0.25" header="0.3" footer="0"/>
  <pageSetup paperSize="3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31"/>
  <sheetViews>
    <sheetView workbookViewId="0">
      <selection activeCell="J9" sqref="J9"/>
    </sheetView>
  </sheetViews>
  <sheetFormatPr defaultRowHeight="15" x14ac:dyDescent="0.25"/>
  <cols>
    <col min="2" max="2" width="9.7109375" style="179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60</v>
      </c>
      <c r="B1" s="179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25">
      <c r="A2" t="s">
        <v>52</v>
      </c>
      <c r="B2" s="179">
        <v>44044</v>
      </c>
      <c r="C2">
        <v>49</v>
      </c>
      <c r="D2" t="s">
        <v>403</v>
      </c>
      <c r="E2">
        <v>408072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80" t="s">
        <v>59</v>
      </c>
      <c r="K2" s="180" t="s">
        <v>44</v>
      </c>
    </row>
    <row r="3" spans="1:12" x14ac:dyDescent="0.25">
      <c r="A3" t="s">
        <v>52</v>
      </c>
      <c r="B3" s="179">
        <v>44044</v>
      </c>
      <c r="C3">
        <v>49</v>
      </c>
      <c r="D3" t="s">
        <v>404</v>
      </c>
      <c r="E3">
        <v>34453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9">
        <v>44044</v>
      </c>
    </row>
    <row r="4" spans="1:12" x14ac:dyDescent="0.25">
      <c r="A4" t="s">
        <v>52</v>
      </c>
      <c r="B4" s="179">
        <v>44044</v>
      </c>
      <c r="C4">
        <v>49</v>
      </c>
      <c r="D4" t="s">
        <v>405</v>
      </c>
      <c r="E4">
        <v>52739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80" t="s">
        <v>45</v>
      </c>
      <c r="K4" t="s">
        <v>416</v>
      </c>
      <c r="L4" t="s">
        <v>417</v>
      </c>
    </row>
    <row r="5" spans="1:12" x14ac:dyDescent="0.25">
      <c r="A5" t="s">
        <v>52</v>
      </c>
      <c r="B5" s="179">
        <v>44044</v>
      </c>
      <c r="C5">
        <v>49</v>
      </c>
      <c r="D5" t="s">
        <v>406</v>
      </c>
      <c r="E5">
        <v>8189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81">
        <v>1</v>
      </c>
      <c r="K5" s="182"/>
      <c r="L5" s="182"/>
    </row>
    <row r="6" spans="1:12" x14ac:dyDescent="0.25">
      <c r="A6" t="s">
        <v>52</v>
      </c>
      <c r="B6" s="179">
        <v>44044</v>
      </c>
      <c r="C6">
        <v>49</v>
      </c>
      <c r="D6" t="s">
        <v>407</v>
      </c>
      <c r="E6">
        <v>1052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83" t="s">
        <v>34</v>
      </c>
      <c r="K6" s="182">
        <v>1052</v>
      </c>
      <c r="L6" s="182">
        <v>777</v>
      </c>
    </row>
    <row r="7" spans="1:12" x14ac:dyDescent="0.25">
      <c r="A7" t="s">
        <v>52</v>
      </c>
      <c r="B7" s="179">
        <v>44044</v>
      </c>
      <c r="C7">
        <v>49</v>
      </c>
      <c r="D7" t="s">
        <v>408</v>
      </c>
      <c r="E7">
        <v>315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83" t="s">
        <v>31</v>
      </c>
      <c r="K7" s="182">
        <v>34453</v>
      </c>
      <c r="L7" s="182">
        <v>21495</v>
      </c>
    </row>
    <row r="8" spans="1:12" x14ac:dyDescent="0.25">
      <c r="A8" t="s">
        <v>52</v>
      </c>
      <c r="B8" s="179">
        <v>44044</v>
      </c>
      <c r="C8">
        <v>49</v>
      </c>
      <c r="D8" t="s">
        <v>409</v>
      </c>
      <c r="E8">
        <v>225453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83" t="s">
        <v>33</v>
      </c>
      <c r="K8" s="182">
        <v>8189</v>
      </c>
      <c r="L8" s="182">
        <v>5186</v>
      </c>
    </row>
    <row r="9" spans="1:12" x14ac:dyDescent="0.25">
      <c r="A9" t="s">
        <v>52</v>
      </c>
      <c r="B9" s="179">
        <v>44044</v>
      </c>
      <c r="C9">
        <v>49</v>
      </c>
      <c r="D9" t="s">
        <v>410</v>
      </c>
      <c r="E9">
        <v>21495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83" t="s">
        <v>30</v>
      </c>
      <c r="K9" s="182">
        <v>408072</v>
      </c>
      <c r="L9" s="182">
        <v>225453</v>
      </c>
    </row>
    <row r="10" spans="1:12" x14ac:dyDescent="0.25">
      <c r="A10" t="s">
        <v>52</v>
      </c>
      <c r="B10" s="179">
        <v>44044</v>
      </c>
      <c r="C10">
        <v>49</v>
      </c>
      <c r="D10" t="s">
        <v>411</v>
      </c>
      <c r="E10">
        <v>19026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83" t="s">
        <v>32</v>
      </c>
      <c r="K10" s="182">
        <v>52739</v>
      </c>
      <c r="L10" s="182">
        <v>19026</v>
      </c>
    </row>
    <row r="11" spans="1:12" x14ac:dyDescent="0.25">
      <c r="A11" t="s">
        <v>52</v>
      </c>
      <c r="B11" s="179">
        <v>44044</v>
      </c>
      <c r="C11">
        <v>49</v>
      </c>
      <c r="D11" t="s">
        <v>412</v>
      </c>
      <c r="E11">
        <v>5186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81">
        <v>2</v>
      </c>
      <c r="K11" s="182"/>
      <c r="L11" s="182"/>
    </row>
    <row r="12" spans="1:12" x14ac:dyDescent="0.25">
      <c r="A12" t="s">
        <v>52</v>
      </c>
      <c r="B12" s="179">
        <v>44044</v>
      </c>
      <c r="C12">
        <v>49</v>
      </c>
      <c r="D12" t="s">
        <v>413</v>
      </c>
      <c r="E12">
        <v>777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83" t="s">
        <v>34</v>
      </c>
      <c r="K12" s="182">
        <v>119</v>
      </c>
      <c r="L12" s="182">
        <v>191</v>
      </c>
    </row>
    <row r="13" spans="1:12" x14ac:dyDescent="0.25">
      <c r="A13" t="s">
        <v>52</v>
      </c>
      <c r="B13" s="179">
        <v>44044</v>
      </c>
      <c r="C13">
        <v>49</v>
      </c>
      <c r="D13" t="s">
        <v>414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83" t="s">
        <v>31</v>
      </c>
      <c r="K13" s="182">
        <v>13771</v>
      </c>
      <c r="L13" s="182">
        <v>7134</v>
      </c>
    </row>
    <row r="14" spans="1:12" x14ac:dyDescent="0.25">
      <c r="A14" t="s">
        <v>53</v>
      </c>
      <c r="B14" s="179">
        <v>44044</v>
      </c>
      <c r="C14">
        <v>49</v>
      </c>
      <c r="D14" t="s">
        <v>403</v>
      </c>
      <c r="E14">
        <v>77379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83" t="s">
        <v>33</v>
      </c>
      <c r="K14" s="182">
        <v>1238</v>
      </c>
      <c r="L14" s="182">
        <v>834</v>
      </c>
    </row>
    <row r="15" spans="1:12" x14ac:dyDescent="0.25">
      <c r="A15" t="s">
        <v>53</v>
      </c>
      <c r="B15" s="179">
        <v>44044</v>
      </c>
      <c r="C15">
        <v>49</v>
      </c>
      <c r="D15" t="s">
        <v>404</v>
      </c>
      <c r="E15">
        <v>13771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83" t="s">
        <v>30</v>
      </c>
      <c r="K15" s="182">
        <v>77379</v>
      </c>
      <c r="L15" s="182">
        <v>48594</v>
      </c>
    </row>
    <row r="16" spans="1:12" x14ac:dyDescent="0.25">
      <c r="A16" t="s">
        <v>53</v>
      </c>
      <c r="B16" s="179">
        <v>44044</v>
      </c>
      <c r="C16">
        <v>49</v>
      </c>
      <c r="D16" t="s">
        <v>405</v>
      </c>
      <c r="E16">
        <v>9448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83" t="s">
        <v>32</v>
      </c>
      <c r="K16" s="182">
        <v>9448</v>
      </c>
      <c r="L16" s="182">
        <v>3347</v>
      </c>
    </row>
    <row r="17" spans="1:12" x14ac:dyDescent="0.25">
      <c r="A17" t="s">
        <v>53</v>
      </c>
      <c r="B17" s="179">
        <v>44044</v>
      </c>
      <c r="C17">
        <v>49</v>
      </c>
      <c r="D17" t="s">
        <v>406</v>
      </c>
      <c r="E17">
        <v>1238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81">
        <v>3</v>
      </c>
      <c r="K17" s="182"/>
      <c r="L17" s="182"/>
    </row>
    <row r="18" spans="1:12" x14ac:dyDescent="0.25">
      <c r="A18" t="s">
        <v>53</v>
      </c>
      <c r="B18" s="179">
        <v>44044</v>
      </c>
      <c r="C18">
        <v>49</v>
      </c>
      <c r="D18" t="s">
        <v>407</v>
      </c>
      <c r="E18">
        <v>119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83" t="s">
        <v>34</v>
      </c>
      <c r="K18" s="182">
        <v>74</v>
      </c>
      <c r="L18" s="182">
        <v>113</v>
      </c>
    </row>
    <row r="19" spans="1:12" x14ac:dyDescent="0.25">
      <c r="A19" t="s">
        <v>53</v>
      </c>
      <c r="B19" s="179">
        <v>44044</v>
      </c>
      <c r="C19">
        <v>49</v>
      </c>
      <c r="D19" t="s">
        <v>409</v>
      </c>
      <c r="E19">
        <v>48594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83" t="s">
        <v>31</v>
      </c>
      <c r="K19" s="182">
        <v>2416</v>
      </c>
      <c r="L19" s="182">
        <v>757</v>
      </c>
    </row>
    <row r="20" spans="1:12" x14ac:dyDescent="0.25">
      <c r="A20" t="s">
        <v>53</v>
      </c>
      <c r="B20" s="179">
        <v>44044</v>
      </c>
      <c r="C20">
        <v>49</v>
      </c>
      <c r="D20" t="s">
        <v>410</v>
      </c>
      <c r="E20">
        <v>7134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83" t="s">
        <v>33</v>
      </c>
      <c r="K20" s="182">
        <v>613</v>
      </c>
      <c r="L20" s="182">
        <v>402</v>
      </c>
    </row>
    <row r="21" spans="1:12" x14ac:dyDescent="0.25">
      <c r="A21" t="s">
        <v>53</v>
      </c>
      <c r="B21" s="179">
        <v>44044</v>
      </c>
      <c r="C21">
        <v>49</v>
      </c>
      <c r="D21" t="s">
        <v>411</v>
      </c>
      <c r="E21">
        <v>3347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83" t="s">
        <v>30</v>
      </c>
      <c r="K21" s="182">
        <v>27525</v>
      </c>
      <c r="L21" s="182">
        <v>13165</v>
      </c>
    </row>
    <row r="22" spans="1:12" x14ac:dyDescent="0.25">
      <c r="A22" t="s">
        <v>53</v>
      </c>
      <c r="B22" s="179">
        <v>44044</v>
      </c>
      <c r="C22">
        <v>49</v>
      </c>
      <c r="D22" t="s">
        <v>412</v>
      </c>
      <c r="E22">
        <v>834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83" t="s">
        <v>32</v>
      </c>
      <c r="K22" s="182">
        <v>3987</v>
      </c>
      <c r="L22" s="182">
        <v>1307</v>
      </c>
    </row>
    <row r="23" spans="1:12" x14ac:dyDescent="0.25">
      <c r="A23" t="s">
        <v>53</v>
      </c>
      <c r="B23" s="179">
        <v>44044</v>
      </c>
      <c r="C23">
        <v>49</v>
      </c>
      <c r="D23" t="s">
        <v>413</v>
      </c>
      <c r="E23">
        <v>191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81">
        <v>4</v>
      </c>
      <c r="K23" s="182"/>
      <c r="L23" s="182"/>
    </row>
    <row r="24" spans="1:12" x14ac:dyDescent="0.25">
      <c r="A24" t="s">
        <v>50</v>
      </c>
      <c r="B24" s="179">
        <v>44044</v>
      </c>
      <c r="C24">
        <v>49</v>
      </c>
      <c r="D24" t="s">
        <v>403</v>
      </c>
      <c r="E24">
        <v>27525</v>
      </c>
      <c r="F24" t="str">
        <f t="shared" si="0"/>
        <v>Residential</v>
      </c>
      <c r="G24">
        <f t="shared" si="1"/>
        <v>3</v>
      </c>
      <c r="H24" t="str">
        <f t="shared" si="2"/>
        <v>E</v>
      </c>
      <c r="J24" s="183" t="s">
        <v>34</v>
      </c>
      <c r="K24" s="182">
        <v>16</v>
      </c>
      <c r="L24" s="182">
        <v>33</v>
      </c>
    </row>
    <row r="25" spans="1:12" x14ac:dyDescent="0.25">
      <c r="A25" t="s">
        <v>50</v>
      </c>
      <c r="B25" s="179">
        <v>44044</v>
      </c>
      <c r="C25">
        <v>49</v>
      </c>
      <c r="D25" t="s">
        <v>404</v>
      </c>
      <c r="E25">
        <v>2416</v>
      </c>
      <c r="F25" t="str">
        <f t="shared" si="0"/>
        <v>Low Income Residential</v>
      </c>
      <c r="G25">
        <f t="shared" si="1"/>
        <v>3</v>
      </c>
      <c r="H25" t="str">
        <f t="shared" si="2"/>
        <v>E</v>
      </c>
      <c r="J25" s="183" t="s">
        <v>31</v>
      </c>
      <c r="K25" s="182">
        <v>1282</v>
      </c>
      <c r="L25" s="182">
        <v>643</v>
      </c>
    </row>
    <row r="26" spans="1:12" x14ac:dyDescent="0.25">
      <c r="A26" t="s">
        <v>50</v>
      </c>
      <c r="B26" s="179">
        <v>44044</v>
      </c>
      <c r="C26">
        <v>49</v>
      </c>
      <c r="D26" t="s">
        <v>405</v>
      </c>
      <c r="E26">
        <v>3987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83" t="s">
        <v>33</v>
      </c>
      <c r="K26" s="182">
        <v>182</v>
      </c>
      <c r="L26" s="182">
        <v>131</v>
      </c>
    </row>
    <row r="27" spans="1:12" x14ac:dyDescent="0.25">
      <c r="A27" t="s">
        <v>50</v>
      </c>
      <c r="B27" s="179">
        <v>44044</v>
      </c>
      <c r="C27">
        <v>49</v>
      </c>
      <c r="D27" t="s">
        <v>406</v>
      </c>
      <c r="E27">
        <v>613</v>
      </c>
      <c r="F27" t="str">
        <f t="shared" si="0"/>
        <v>Medium C&amp;I</v>
      </c>
      <c r="G27">
        <f t="shared" si="1"/>
        <v>3</v>
      </c>
      <c r="H27" t="str">
        <f t="shared" si="2"/>
        <v>E</v>
      </c>
      <c r="J27" s="183" t="s">
        <v>30</v>
      </c>
      <c r="K27" s="182">
        <v>11635</v>
      </c>
      <c r="L27" s="182">
        <v>7128</v>
      </c>
    </row>
    <row r="28" spans="1:12" x14ac:dyDescent="0.25">
      <c r="A28" t="s">
        <v>50</v>
      </c>
      <c r="B28" s="179">
        <v>44044</v>
      </c>
      <c r="C28">
        <v>49</v>
      </c>
      <c r="D28" t="s">
        <v>407</v>
      </c>
      <c r="E28">
        <v>74</v>
      </c>
      <c r="F28" t="str">
        <f t="shared" si="0"/>
        <v>Large C&amp;I</v>
      </c>
      <c r="G28">
        <f t="shared" si="1"/>
        <v>3</v>
      </c>
      <c r="H28" t="str">
        <f t="shared" si="2"/>
        <v>E</v>
      </c>
      <c r="J28" s="183" t="s">
        <v>32</v>
      </c>
      <c r="K28" s="182">
        <v>1250</v>
      </c>
      <c r="L28" s="182">
        <v>503</v>
      </c>
    </row>
    <row r="29" spans="1:12" x14ac:dyDescent="0.25">
      <c r="A29" t="s">
        <v>50</v>
      </c>
      <c r="B29" s="179">
        <v>44044</v>
      </c>
      <c r="C29">
        <v>49</v>
      </c>
      <c r="D29" t="s">
        <v>409</v>
      </c>
      <c r="E29">
        <v>13165</v>
      </c>
      <c r="F29" t="str">
        <f t="shared" si="0"/>
        <v>Residential</v>
      </c>
      <c r="G29">
        <f t="shared" si="1"/>
        <v>3</v>
      </c>
      <c r="H29" t="str">
        <f t="shared" si="2"/>
        <v>G</v>
      </c>
      <c r="J29" s="181">
        <v>5</v>
      </c>
      <c r="K29" s="182"/>
      <c r="L29" s="182"/>
    </row>
    <row r="30" spans="1:12" x14ac:dyDescent="0.25">
      <c r="A30" t="s">
        <v>50</v>
      </c>
      <c r="B30" s="179">
        <v>44044</v>
      </c>
      <c r="C30">
        <v>49</v>
      </c>
      <c r="D30" t="s">
        <v>410</v>
      </c>
      <c r="E30">
        <v>757</v>
      </c>
      <c r="F30" t="str">
        <f t="shared" si="0"/>
        <v>Low Income Residential</v>
      </c>
      <c r="G30">
        <f t="shared" si="1"/>
        <v>3</v>
      </c>
      <c r="H30" t="str">
        <f t="shared" si="2"/>
        <v>G</v>
      </c>
      <c r="J30" s="183" t="s">
        <v>34</v>
      </c>
      <c r="K30" s="182">
        <v>29</v>
      </c>
      <c r="L30" s="182">
        <v>45</v>
      </c>
    </row>
    <row r="31" spans="1:12" x14ac:dyDescent="0.25">
      <c r="A31" t="s">
        <v>50</v>
      </c>
      <c r="B31" s="179">
        <v>44044</v>
      </c>
      <c r="C31">
        <v>49</v>
      </c>
      <c r="D31" t="s">
        <v>411</v>
      </c>
      <c r="E31">
        <v>1307</v>
      </c>
      <c r="F31" t="str">
        <f t="shared" si="0"/>
        <v>Small C&amp;I</v>
      </c>
      <c r="G31">
        <f t="shared" si="1"/>
        <v>3</v>
      </c>
      <c r="H31" t="str">
        <f t="shared" si="2"/>
        <v>G</v>
      </c>
      <c r="J31" s="183" t="s">
        <v>31</v>
      </c>
      <c r="K31" s="182">
        <v>10073</v>
      </c>
      <c r="L31" s="182">
        <v>5734</v>
      </c>
    </row>
    <row r="32" spans="1:12" x14ac:dyDescent="0.25">
      <c r="A32" t="s">
        <v>50</v>
      </c>
      <c r="B32" s="179">
        <v>44044</v>
      </c>
      <c r="C32">
        <v>49</v>
      </c>
      <c r="D32" t="s">
        <v>412</v>
      </c>
      <c r="E32">
        <v>402</v>
      </c>
      <c r="F32" t="str">
        <f t="shared" si="0"/>
        <v>Medium C&amp;I</v>
      </c>
      <c r="G32">
        <f t="shared" si="1"/>
        <v>3</v>
      </c>
      <c r="H32" t="str">
        <f t="shared" si="2"/>
        <v>G</v>
      </c>
      <c r="J32" s="183" t="s">
        <v>33</v>
      </c>
      <c r="K32" s="182">
        <v>443</v>
      </c>
      <c r="L32" s="182">
        <v>301</v>
      </c>
    </row>
    <row r="33" spans="1:12" x14ac:dyDescent="0.25">
      <c r="A33" t="s">
        <v>50</v>
      </c>
      <c r="B33" s="179">
        <v>44044</v>
      </c>
      <c r="C33">
        <v>49</v>
      </c>
      <c r="D33" t="s">
        <v>413</v>
      </c>
      <c r="E33">
        <v>113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83" t="s">
        <v>30</v>
      </c>
      <c r="K33" s="182">
        <v>38219</v>
      </c>
      <c r="L33" s="182">
        <v>28301</v>
      </c>
    </row>
    <row r="34" spans="1:12" x14ac:dyDescent="0.25">
      <c r="A34" t="s">
        <v>43</v>
      </c>
      <c r="B34" s="179">
        <v>44044</v>
      </c>
      <c r="C34">
        <v>49</v>
      </c>
      <c r="D34" t="s">
        <v>403</v>
      </c>
      <c r="E34">
        <v>11635</v>
      </c>
      <c r="F34" t="str">
        <f t="shared" si="0"/>
        <v>Residential</v>
      </c>
      <c r="G34">
        <f t="shared" si="1"/>
        <v>4</v>
      </c>
      <c r="H34" t="str">
        <f t="shared" si="2"/>
        <v>E</v>
      </c>
      <c r="J34" s="183" t="s">
        <v>32</v>
      </c>
      <c r="K34" s="182">
        <v>4211</v>
      </c>
      <c r="L34" s="182">
        <v>1537</v>
      </c>
    </row>
    <row r="35" spans="1:12" x14ac:dyDescent="0.25">
      <c r="A35" t="s">
        <v>43</v>
      </c>
      <c r="B35" s="179">
        <v>44044</v>
      </c>
      <c r="C35">
        <v>49</v>
      </c>
      <c r="D35" t="s">
        <v>404</v>
      </c>
      <c r="E35">
        <v>1282</v>
      </c>
      <c r="F35" t="str">
        <f t="shared" si="0"/>
        <v>Low Income Residential</v>
      </c>
      <c r="G35">
        <f t="shared" si="1"/>
        <v>4</v>
      </c>
      <c r="H35" t="str">
        <f t="shared" si="2"/>
        <v>E</v>
      </c>
      <c r="J35" s="181">
        <v>6</v>
      </c>
      <c r="K35" s="182"/>
      <c r="L35" s="182"/>
    </row>
    <row r="36" spans="1:12" x14ac:dyDescent="0.25">
      <c r="A36" t="s">
        <v>43</v>
      </c>
      <c r="B36" s="179">
        <v>44044</v>
      </c>
      <c r="C36">
        <v>49</v>
      </c>
      <c r="D36" t="s">
        <v>405</v>
      </c>
      <c r="E36">
        <v>1250</v>
      </c>
      <c r="F36" t="str">
        <f t="shared" si="0"/>
        <v>Small C&amp;I</v>
      </c>
      <c r="G36">
        <f t="shared" si="1"/>
        <v>4</v>
      </c>
      <c r="H36" t="str">
        <f t="shared" si="2"/>
        <v>E</v>
      </c>
      <c r="J36" s="183" t="s">
        <v>34</v>
      </c>
      <c r="K36" s="182">
        <v>2528543</v>
      </c>
      <c r="L36" s="182">
        <v>858406</v>
      </c>
    </row>
    <row r="37" spans="1:12" x14ac:dyDescent="0.25">
      <c r="A37" t="s">
        <v>43</v>
      </c>
      <c r="B37" s="179">
        <v>44044</v>
      </c>
      <c r="C37">
        <v>49</v>
      </c>
      <c r="D37" t="s">
        <v>406</v>
      </c>
      <c r="E37">
        <v>182</v>
      </c>
      <c r="F37" t="str">
        <f t="shared" si="0"/>
        <v>Medium C&amp;I</v>
      </c>
      <c r="G37">
        <f t="shared" si="1"/>
        <v>4</v>
      </c>
      <c r="H37" t="str">
        <f t="shared" si="2"/>
        <v>E</v>
      </c>
      <c r="J37" s="183" t="s">
        <v>31</v>
      </c>
      <c r="K37" s="182">
        <v>1213728</v>
      </c>
      <c r="L37" s="182">
        <v>329931</v>
      </c>
    </row>
    <row r="38" spans="1:12" x14ac:dyDescent="0.25">
      <c r="A38" t="s">
        <v>43</v>
      </c>
      <c r="B38" s="179">
        <v>44044</v>
      </c>
      <c r="C38">
        <v>49</v>
      </c>
      <c r="D38" t="s">
        <v>407</v>
      </c>
      <c r="E38">
        <v>16</v>
      </c>
      <c r="F38" t="str">
        <f t="shared" si="0"/>
        <v>Large C&amp;I</v>
      </c>
      <c r="G38">
        <f t="shared" si="1"/>
        <v>4</v>
      </c>
      <c r="H38" t="str">
        <f t="shared" si="2"/>
        <v>E</v>
      </c>
      <c r="J38" s="183" t="s">
        <v>33</v>
      </c>
      <c r="K38" s="182">
        <v>2001324</v>
      </c>
      <c r="L38" s="182">
        <v>353440</v>
      </c>
    </row>
    <row r="39" spans="1:12" x14ac:dyDescent="0.25">
      <c r="A39" t="s">
        <v>43</v>
      </c>
      <c r="B39" s="179">
        <v>44044</v>
      </c>
      <c r="C39">
        <v>49</v>
      </c>
      <c r="D39" t="s">
        <v>409</v>
      </c>
      <c r="E39">
        <v>7128</v>
      </c>
      <c r="F39" t="str">
        <f t="shared" si="0"/>
        <v>Residential</v>
      </c>
      <c r="G39">
        <f t="shared" si="1"/>
        <v>4</v>
      </c>
      <c r="H39" t="str">
        <f t="shared" si="2"/>
        <v>G</v>
      </c>
      <c r="J39" s="183" t="s">
        <v>30</v>
      </c>
      <c r="K39" s="182">
        <v>8752687</v>
      </c>
      <c r="L39" s="182">
        <v>2412490</v>
      </c>
    </row>
    <row r="40" spans="1:12" x14ac:dyDescent="0.25">
      <c r="A40" t="s">
        <v>43</v>
      </c>
      <c r="B40" s="179">
        <v>44044</v>
      </c>
      <c r="C40">
        <v>49</v>
      </c>
      <c r="D40" t="s">
        <v>410</v>
      </c>
      <c r="E40">
        <v>643</v>
      </c>
      <c r="F40" t="str">
        <f t="shared" si="0"/>
        <v>Low Income Residential</v>
      </c>
      <c r="G40">
        <f t="shared" si="1"/>
        <v>4</v>
      </c>
      <c r="H40" t="str">
        <f t="shared" si="2"/>
        <v>G</v>
      </c>
      <c r="J40" s="183" t="s">
        <v>32</v>
      </c>
      <c r="K40" s="182">
        <v>1466495</v>
      </c>
      <c r="L40" s="182">
        <v>201491</v>
      </c>
    </row>
    <row r="41" spans="1:12" x14ac:dyDescent="0.25">
      <c r="A41" t="s">
        <v>43</v>
      </c>
      <c r="B41" s="179">
        <v>44044</v>
      </c>
      <c r="C41">
        <v>49</v>
      </c>
      <c r="D41" t="s">
        <v>411</v>
      </c>
      <c r="E41">
        <v>503</v>
      </c>
      <c r="F41" t="str">
        <f t="shared" si="0"/>
        <v>Small C&amp;I</v>
      </c>
      <c r="G41">
        <f t="shared" si="1"/>
        <v>4</v>
      </c>
      <c r="H41" t="str">
        <f t="shared" si="2"/>
        <v>G</v>
      </c>
      <c r="J41" s="181">
        <v>7</v>
      </c>
      <c r="K41" s="182"/>
      <c r="L41" s="182"/>
    </row>
    <row r="42" spans="1:12" x14ac:dyDescent="0.25">
      <c r="A42" t="s">
        <v>43</v>
      </c>
      <c r="B42" s="179">
        <v>44044</v>
      </c>
      <c r="C42">
        <v>49</v>
      </c>
      <c r="D42" t="s">
        <v>412</v>
      </c>
      <c r="E42">
        <v>131</v>
      </c>
      <c r="F42" t="str">
        <f t="shared" si="0"/>
        <v>Medium C&amp;I</v>
      </c>
      <c r="G42">
        <f t="shared" si="1"/>
        <v>4</v>
      </c>
      <c r="H42" t="str">
        <f t="shared" si="2"/>
        <v>G</v>
      </c>
      <c r="J42" s="183" t="s">
        <v>34</v>
      </c>
      <c r="K42" s="182">
        <v>806279</v>
      </c>
      <c r="L42" s="182">
        <v>463753</v>
      </c>
    </row>
    <row r="43" spans="1:12" x14ac:dyDescent="0.25">
      <c r="A43" t="s">
        <v>43</v>
      </c>
      <c r="B43" s="179">
        <v>44044</v>
      </c>
      <c r="C43">
        <v>49</v>
      </c>
      <c r="D43" t="s">
        <v>413</v>
      </c>
      <c r="E43">
        <v>33</v>
      </c>
      <c r="F43" t="str">
        <f t="shared" si="0"/>
        <v>Large C&amp;I</v>
      </c>
      <c r="G43">
        <f t="shared" si="1"/>
        <v>4</v>
      </c>
      <c r="H43" t="str">
        <f t="shared" si="2"/>
        <v>G</v>
      </c>
      <c r="J43" s="183" t="s">
        <v>31</v>
      </c>
      <c r="K43" s="182">
        <v>1045499</v>
      </c>
      <c r="L43" s="182">
        <v>573541</v>
      </c>
    </row>
    <row r="44" spans="1:12" x14ac:dyDescent="0.25">
      <c r="A44" t="s">
        <v>46</v>
      </c>
      <c r="B44" s="179">
        <v>44044</v>
      </c>
      <c r="C44">
        <v>49</v>
      </c>
      <c r="D44" t="s">
        <v>403</v>
      </c>
      <c r="E44">
        <v>38219</v>
      </c>
      <c r="F44" t="str">
        <f t="shared" si="0"/>
        <v>Residential</v>
      </c>
      <c r="G44">
        <f t="shared" si="1"/>
        <v>5</v>
      </c>
      <c r="H44" t="str">
        <f t="shared" si="2"/>
        <v>E</v>
      </c>
      <c r="J44" s="183" t="s">
        <v>33</v>
      </c>
      <c r="K44" s="182">
        <v>748775</v>
      </c>
      <c r="L44" s="182">
        <v>267272</v>
      </c>
    </row>
    <row r="45" spans="1:12" x14ac:dyDescent="0.25">
      <c r="A45" t="s">
        <v>46</v>
      </c>
      <c r="B45" s="179">
        <v>44044</v>
      </c>
      <c r="C45">
        <v>49</v>
      </c>
      <c r="D45" t="s">
        <v>404</v>
      </c>
      <c r="E45">
        <v>10073</v>
      </c>
      <c r="F45" t="str">
        <f t="shared" si="0"/>
        <v>Low Income Residential</v>
      </c>
      <c r="G45">
        <f t="shared" si="1"/>
        <v>5</v>
      </c>
      <c r="H45" t="str">
        <f t="shared" si="2"/>
        <v>E</v>
      </c>
      <c r="J45" s="183" t="s">
        <v>30</v>
      </c>
      <c r="K45" s="182">
        <v>5357437</v>
      </c>
      <c r="L45" s="182">
        <v>3300500</v>
      </c>
    </row>
    <row r="46" spans="1:12" x14ac:dyDescent="0.25">
      <c r="A46" t="s">
        <v>46</v>
      </c>
      <c r="B46" s="179">
        <v>44044</v>
      </c>
      <c r="C46">
        <v>49</v>
      </c>
      <c r="D46" t="s">
        <v>405</v>
      </c>
      <c r="E46">
        <v>4211</v>
      </c>
      <c r="F46" t="str">
        <f t="shared" si="0"/>
        <v>Small C&amp;I</v>
      </c>
      <c r="G46">
        <f t="shared" si="1"/>
        <v>5</v>
      </c>
      <c r="H46" t="str">
        <f t="shared" si="2"/>
        <v>E</v>
      </c>
      <c r="J46" s="183" t="s">
        <v>32</v>
      </c>
      <c r="K46" s="182">
        <v>761726</v>
      </c>
      <c r="L46" s="182">
        <v>222384</v>
      </c>
    </row>
    <row r="47" spans="1:12" x14ac:dyDescent="0.25">
      <c r="A47" t="s">
        <v>46</v>
      </c>
      <c r="B47" s="179">
        <v>44044</v>
      </c>
      <c r="C47">
        <v>49</v>
      </c>
      <c r="D47" t="s">
        <v>406</v>
      </c>
      <c r="E47">
        <v>443</v>
      </c>
      <c r="F47" t="str">
        <f t="shared" si="0"/>
        <v>Medium C&amp;I</v>
      </c>
      <c r="G47">
        <f t="shared" si="1"/>
        <v>5</v>
      </c>
      <c r="H47" t="str">
        <f t="shared" si="2"/>
        <v>E</v>
      </c>
      <c r="J47" s="181">
        <v>8</v>
      </c>
      <c r="K47" s="182"/>
      <c r="L47" s="182"/>
    </row>
    <row r="48" spans="1:12" x14ac:dyDescent="0.25">
      <c r="A48" t="s">
        <v>46</v>
      </c>
      <c r="B48" s="179">
        <v>44044</v>
      </c>
      <c r="C48">
        <v>49</v>
      </c>
      <c r="D48" t="s">
        <v>407</v>
      </c>
      <c r="E48">
        <v>29</v>
      </c>
      <c r="F48" t="str">
        <f t="shared" si="0"/>
        <v>Large C&amp;I</v>
      </c>
      <c r="G48">
        <f t="shared" si="1"/>
        <v>5</v>
      </c>
      <c r="H48" t="str">
        <f t="shared" si="2"/>
        <v>E</v>
      </c>
      <c r="J48" s="183" t="s">
        <v>34</v>
      </c>
      <c r="K48" s="182">
        <v>454747</v>
      </c>
      <c r="L48" s="182">
        <v>575777</v>
      </c>
    </row>
    <row r="49" spans="1:12" x14ac:dyDescent="0.25">
      <c r="A49" t="s">
        <v>46</v>
      </c>
      <c r="B49" s="179">
        <v>44044</v>
      </c>
      <c r="C49">
        <v>49</v>
      </c>
      <c r="D49" t="s">
        <v>409</v>
      </c>
      <c r="E49">
        <v>28301</v>
      </c>
      <c r="F49" t="str">
        <f t="shared" si="0"/>
        <v>Residential</v>
      </c>
      <c r="G49">
        <f t="shared" si="1"/>
        <v>5</v>
      </c>
      <c r="H49" t="str">
        <f t="shared" si="2"/>
        <v>G</v>
      </c>
      <c r="J49" s="183" t="s">
        <v>31</v>
      </c>
      <c r="K49" s="182">
        <v>11838454</v>
      </c>
      <c r="L49" s="182">
        <v>6169330</v>
      </c>
    </row>
    <row r="50" spans="1:12" x14ac:dyDescent="0.25">
      <c r="A50" t="s">
        <v>46</v>
      </c>
      <c r="B50" s="179">
        <v>44044</v>
      </c>
      <c r="C50">
        <v>49</v>
      </c>
      <c r="D50" t="s">
        <v>410</v>
      </c>
      <c r="E50">
        <v>5734</v>
      </c>
      <c r="F50" t="str">
        <f t="shared" si="0"/>
        <v>Low Income Residential</v>
      </c>
      <c r="G50">
        <f t="shared" si="1"/>
        <v>5</v>
      </c>
      <c r="H50" t="str">
        <f t="shared" si="2"/>
        <v>G</v>
      </c>
      <c r="J50" s="183" t="s">
        <v>33</v>
      </c>
      <c r="K50" s="182">
        <v>1987669</v>
      </c>
      <c r="L50" s="182">
        <v>1076188</v>
      </c>
    </row>
    <row r="51" spans="1:12" x14ac:dyDescent="0.25">
      <c r="A51" t="s">
        <v>46</v>
      </c>
      <c r="B51" s="179">
        <v>44044</v>
      </c>
      <c r="C51">
        <v>49</v>
      </c>
      <c r="D51" t="s">
        <v>411</v>
      </c>
      <c r="E51">
        <v>1537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83" t="s">
        <v>30</v>
      </c>
      <c r="K51" s="182">
        <v>29423017</v>
      </c>
      <c r="L51" s="182">
        <v>21409223</v>
      </c>
    </row>
    <row r="52" spans="1:12" x14ac:dyDescent="0.25">
      <c r="A52" t="s">
        <v>46</v>
      </c>
      <c r="B52" s="179">
        <v>44044</v>
      </c>
      <c r="C52">
        <v>49</v>
      </c>
      <c r="D52" t="s">
        <v>412</v>
      </c>
      <c r="E52">
        <v>301</v>
      </c>
      <c r="F52" t="str">
        <f t="shared" si="0"/>
        <v>Medium C&amp;I</v>
      </c>
      <c r="G52">
        <f t="shared" si="1"/>
        <v>5</v>
      </c>
      <c r="H52" t="str">
        <f t="shared" si="2"/>
        <v>G</v>
      </c>
      <c r="J52" s="183" t="s">
        <v>32</v>
      </c>
      <c r="K52" s="182">
        <v>3261585</v>
      </c>
      <c r="L52" s="182">
        <v>1158516</v>
      </c>
    </row>
    <row r="53" spans="1:12" x14ac:dyDescent="0.25">
      <c r="A53" t="s">
        <v>46</v>
      </c>
      <c r="B53" s="179">
        <v>44044</v>
      </c>
      <c r="C53">
        <v>49</v>
      </c>
      <c r="D53" t="s">
        <v>413</v>
      </c>
      <c r="E53">
        <v>45</v>
      </c>
      <c r="F53" t="str">
        <f t="shared" si="0"/>
        <v>Large C&amp;I</v>
      </c>
      <c r="G53">
        <f t="shared" si="1"/>
        <v>5</v>
      </c>
      <c r="H53" t="str">
        <f t="shared" si="2"/>
        <v>G</v>
      </c>
      <c r="J53" s="181">
        <v>9</v>
      </c>
      <c r="K53" s="182"/>
      <c r="L53" s="182"/>
    </row>
    <row r="54" spans="1:12" x14ac:dyDescent="0.25">
      <c r="A54" t="s">
        <v>47</v>
      </c>
      <c r="B54" s="179">
        <v>44044</v>
      </c>
      <c r="C54">
        <v>49</v>
      </c>
      <c r="D54" t="s">
        <v>403</v>
      </c>
      <c r="E54">
        <v>8752687</v>
      </c>
      <c r="F54" t="str">
        <f t="shared" si="0"/>
        <v>Residential</v>
      </c>
      <c r="G54">
        <f t="shared" si="1"/>
        <v>6</v>
      </c>
      <c r="H54" t="str">
        <f t="shared" si="2"/>
        <v>E</v>
      </c>
      <c r="J54" s="183" t="s">
        <v>34</v>
      </c>
      <c r="K54" s="182">
        <v>3789569</v>
      </c>
      <c r="L54" s="182">
        <v>1897936</v>
      </c>
    </row>
    <row r="55" spans="1:12" x14ac:dyDescent="0.25">
      <c r="A55" t="s">
        <v>47</v>
      </c>
      <c r="B55" s="179">
        <v>44044</v>
      </c>
      <c r="C55">
        <v>49</v>
      </c>
      <c r="D55" t="s">
        <v>404</v>
      </c>
      <c r="E55">
        <v>1213728</v>
      </c>
      <c r="F55" t="str">
        <f t="shared" si="0"/>
        <v>Low Income Residential</v>
      </c>
      <c r="G55">
        <f t="shared" si="1"/>
        <v>6</v>
      </c>
      <c r="H55" t="str">
        <f t="shared" si="2"/>
        <v>E</v>
      </c>
      <c r="J55" s="183" t="s">
        <v>31</v>
      </c>
      <c r="K55" s="182">
        <v>14097682</v>
      </c>
      <c r="L55" s="182">
        <v>7072801</v>
      </c>
    </row>
    <row r="56" spans="1:12" x14ac:dyDescent="0.25">
      <c r="A56" t="s">
        <v>47</v>
      </c>
      <c r="B56" s="179">
        <v>44044</v>
      </c>
      <c r="C56">
        <v>49</v>
      </c>
      <c r="D56" t="s">
        <v>405</v>
      </c>
      <c r="E56">
        <v>1466495</v>
      </c>
      <c r="F56" t="str">
        <f t="shared" si="0"/>
        <v>Small C&amp;I</v>
      </c>
      <c r="G56">
        <f t="shared" si="1"/>
        <v>6</v>
      </c>
      <c r="H56" t="str">
        <f t="shared" si="2"/>
        <v>E</v>
      </c>
      <c r="J56" s="183" t="s">
        <v>33</v>
      </c>
      <c r="K56" s="182">
        <v>4737768</v>
      </c>
      <c r="L56" s="182">
        <v>1696901</v>
      </c>
    </row>
    <row r="57" spans="1:12" x14ac:dyDescent="0.25">
      <c r="A57" t="s">
        <v>47</v>
      </c>
      <c r="B57" s="179">
        <v>44044</v>
      </c>
      <c r="C57">
        <v>49</v>
      </c>
      <c r="D57" t="s">
        <v>406</v>
      </c>
      <c r="E57">
        <v>2001324</v>
      </c>
      <c r="F57" t="str">
        <f t="shared" si="0"/>
        <v>Medium C&amp;I</v>
      </c>
      <c r="G57">
        <f t="shared" si="1"/>
        <v>6</v>
      </c>
      <c r="H57" t="str">
        <f t="shared" si="2"/>
        <v>E</v>
      </c>
      <c r="J57" s="183" t="s">
        <v>30</v>
      </c>
      <c r="K57" s="182">
        <v>43533141</v>
      </c>
      <c r="L57" s="182">
        <v>27122213</v>
      </c>
    </row>
    <row r="58" spans="1:12" x14ac:dyDescent="0.25">
      <c r="A58" t="s">
        <v>47</v>
      </c>
      <c r="B58" s="179">
        <v>44044</v>
      </c>
      <c r="C58">
        <v>49</v>
      </c>
      <c r="D58" t="s">
        <v>407</v>
      </c>
      <c r="E58">
        <v>2528543</v>
      </c>
      <c r="F58" t="str">
        <f t="shared" si="0"/>
        <v>Large C&amp;I</v>
      </c>
      <c r="G58">
        <f t="shared" si="1"/>
        <v>6</v>
      </c>
      <c r="H58" t="str">
        <f t="shared" si="2"/>
        <v>E</v>
      </c>
      <c r="J58" s="183" t="s">
        <v>32</v>
      </c>
      <c r="K58" s="182">
        <v>5489806</v>
      </c>
      <c r="L58" s="182">
        <v>1582391</v>
      </c>
    </row>
    <row r="59" spans="1:12" x14ac:dyDescent="0.25">
      <c r="A59" t="s">
        <v>47</v>
      </c>
      <c r="B59" s="179">
        <v>44044</v>
      </c>
      <c r="C59">
        <v>49</v>
      </c>
      <c r="D59" t="s">
        <v>408</v>
      </c>
      <c r="E59">
        <v>0</v>
      </c>
      <c r="F59" t="str">
        <f t="shared" si="0"/>
        <v>OTHER</v>
      </c>
      <c r="G59">
        <f t="shared" si="1"/>
        <v>6</v>
      </c>
      <c r="H59" t="str">
        <f t="shared" si="2"/>
        <v>E</v>
      </c>
      <c r="J59" s="181">
        <v>15</v>
      </c>
      <c r="K59" s="182"/>
      <c r="L59" s="182"/>
    </row>
    <row r="60" spans="1:12" x14ac:dyDescent="0.25">
      <c r="A60" t="s">
        <v>47</v>
      </c>
      <c r="B60" s="179">
        <v>44044</v>
      </c>
      <c r="C60">
        <v>49</v>
      </c>
      <c r="D60" t="s">
        <v>409</v>
      </c>
      <c r="E60">
        <v>2412490</v>
      </c>
      <c r="F60" t="str">
        <f t="shared" si="0"/>
        <v>Residential</v>
      </c>
      <c r="G60">
        <f t="shared" si="1"/>
        <v>6</v>
      </c>
      <c r="H60" t="str">
        <f t="shared" si="2"/>
        <v>G</v>
      </c>
      <c r="J60" s="183" t="s">
        <v>34</v>
      </c>
      <c r="K60" s="182">
        <v>4</v>
      </c>
      <c r="L60" s="182"/>
    </row>
    <row r="61" spans="1:12" x14ac:dyDescent="0.25">
      <c r="A61" t="s">
        <v>47</v>
      </c>
      <c r="B61" s="179">
        <v>44044</v>
      </c>
      <c r="C61">
        <v>49</v>
      </c>
      <c r="D61" t="s">
        <v>410</v>
      </c>
      <c r="E61">
        <v>329931</v>
      </c>
      <c r="F61" t="str">
        <f t="shared" si="0"/>
        <v>Low Income Residential</v>
      </c>
      <c r="G61">
        <f t="shared" si="1"/>
        <v>6</v>
      </c>
      <c r="H61" t="str">
        <f t="shared" si="2"/>
        <v>G</v>
      </c>
      <c r="J61" s="183" t="s">
        <v>33</v>
      </c>
      <c r="K61" s="182">
        <v>9</v>
      </c>
      <c r="L61" s="182"/>
    </row>
    <row r="62" spans="1:12" x14ac:dyDescent="0.25">
      <c r="A62" t="s">
        <v>47</v>
      </c>
      <c r="B62" s="179">
        <v>44044</v>
      </c>
      <c r="C62">
        <v>49</v>
      </c>
      <c r="D62" t="s">
        <v>411</v>
      </c>
      <c r="E62">
        <v>201491</v>
      </c>
      <c r="F62" t="str">
        <f t="shared" si="0"/>
        <v>Small C&amp;I</v>
      </c>
      <c r="G62">
        <f t="shared" si="1"/>
        <v>6</v>
      </c>
      <c r="H62" t="str">
        <f t="shared" si="2"/>
        <v>G</v>
      </c>
      <c r="J62" s="183" t="s">
        <v>30</v>
      </c>
      <c r="K62" s="182">
        <v>6</v>
      </c>
      <c r="L62" s="182"/>
    </row>
    <row r="63" spans="1:12" x14ac:dyDescent="0.25">
      <c r="A63" t="s">
        <v>47</v>
      </c>
      <c r="B63" s="179">
        <v>44044</v>
      </c>
      <c r="C63">
        <v>49</v>
      </c>
      <c r="D63" t="s">
        <v>412</v>
      </c>
      <c r="E63">
        <v>353440</v>
      </c>
      <c r="F63" t="str">
        <f t="shared" si="0"/>
        <v>Medium C&amp;I</v>
      </c>
      <c r="G63">
        <f t="shared" si="1"/>
        <v>6</v>
      </c>
      <c r="H63" t="str">
        <f t="shared" si="2"/>
        <v>G</v>
      </c>
      <c r="J63" s="183" t="s">
        <v>32</v>
      </c>
      <c r="K63" s="182">
        <v>4</v>
      </c>
      <c r="L63" s="182"/>
    </row>
    <row r="64" spans="1:12" x14ac:dyDescent="0.25">
      <c r="A64" t="s">
        <v>47</v>
      </c>
      <c r="B64" s="179">
        <v>44044</v>
      </c>
      <c r="C64">
        <v>49</v>
      </c>
      <c r="D64" t="s">
        <v>413</v>
      </c>
      <c r="E64">
        <v>858406</v>
      </c>
      <c r="F64" t="str">
        <f t="shared" si="0"/>
        <v>Large C&amp;I</v>
      </c>
      <c r="G64">
        <f t="shared" si="1"/>
        <v>6</v>
      </c>
      <c r="H64" t="str">
        <f t="shared" si="2"/>
        <v>G</v>
      </c>
      <c r="J64" s="181">
        <v>19</v>
      </c>
      <c r="K64" s="182"/>
      <c r="L64" s="182"/>
    </row>
    <row r="65" spans="1:12" x14ac:dyDescent="0.25">
      <c r="A65" t="s">
        <v>47</v>
      </c>
      <c r="B65" s="179">
        <v>44044</v>
      </c>
      <c r="C65">
        <v>49</v>
      </c>
      <c r="D65" t="s">
        <v>414</v>
      </c>
      <c r="E65">
        <v>0</v>
      </c>
      <c r="F65" t="str">
        <f t="shared" si="0"/>
        <v>OTHER</v>
      </c>
      <c r="G65">
        <f t="shared" si="1"/>
        <v>6</v>
      </c>
      <c r="H65" t="str">
        <f t="shared" si="2"/>
        <v>G</v>
      </c>
      <c r="J65" s="183" t="s">
        <v>34</v>
      </c>
      <c r="K65" s="182">
        <v>4</v>
      </c>
      <c r="L65" s="182">
        <v>7</v>
      </c>
    </row>
    <row r="66" spans="1:12" x14ac:dyDescent="0.25">
      <c r="A66" t="s">
        <v>48</v>
      </c>
      <c r="B66" s="179">
        <v>44044</v>
      </c>
      <c r="C66">
        <v>49</v>
      </c>
      <c r="D66" t="s">
        <v>403</v>
      </c>
      <c r="E66">
        <v>5357437</v>
      </c>
      <c r="F66" t="str">
        <f t="shared" si="0"/>
        <v>Residential</v>
      </c>
      <c r="G66">
        <f t="shared" si="1"/>
        <v>7</v>
      </c>
      <c r="H66" t="str">
        <f t="shared" si="2"/>
        <v>E</v>
      </c>
      <c r="J66" s="183" t="s">
        <v>31</v>
      </c>
      <c r="K66" s="182">
        <v>1742</v>
      </c>
      <c r="L66" s="182">
        <v>723</v>
      </c>
    </row>
    <row r="67" spans="1:12" x14ac:dyDescent="0.25">
      <c r="A67" t="s">
        <v>48</v>
      </c>
      <c r="B67" s="179">
        <v>44044</v>
      </c>
      <c r="C67">
        <v>49</v>
      </c>
      <c r="D67" t="s">
        <v>404</v>
      </c>
      <c r="E67">
        <v>1045499</v>
      </c>
      <c r="F67" t="str">
        <f t="shared" ref="F67:F130" si="3">TRIM(MID(D67,4,50))</f>
        <v>Low Income Residential</v>
      </c>
      <c r="G67">
        <f t="shared" ref="G67:G107" si="4">VALUE(TRIM(MID(A67,6,2)))</f>
        <v>7</v>
      </c>
      <c r="H67" t="str">
        <f t="shared" ref="H67:H130" si="5">LEFT(D67,1)</f>
        <v>E</v>
      </c>
      <c r="J67" s="183" t="s">
        <v>33</v>
      </c>
      <c r="K67" s="182">
        <v>62</v>
      </c>
      <c r="L67" s="182">
        <v>33</v>
      </c>
    </row>
    <row r="68" spans="1:12" x14ac:dyDescent="0.25">
      <c r="A68" t="s">
        <v>48</v>
      </c>
      <c r="B68" s="179">
        <v>44044</v>
      </c>
      <c r="C68">
        <v>49</v>
      </c>
      <c r="D68" t="s">
        <v>405</v>
      </c>
      <c r="E68">
        <v>761726</v>
      </c>
      <c r="F68" t="str">
        <f t="shared" si="3"/>
        <v>Small C&amp;I</v>
      </c>
      <c r="G68">
        <f t="shared" si="4"/>
        <v>7</v>
      </c>
      <c r="H68" t="str">
        <f t="shared" si="5"/>
        <v>E</v>
      </c>
      <c r="J68" s="183" t="s">
        <v>30</v>
      </c>
      <c r="K68" s="182">
        <v>5477</v>
      </c>
      <c r="L68" s="182">
        <v>3412</v>
      </c>
    </row>
    <row r="69" spans="1:12" x14ac:dyDescent="0.25">
      <c r="A69" t="s">
        <v>48</v>
      </c>
      <c r="B69" s="179">
        <v>44044</v>
      </c>
      <c r="C69">
        <v>49</v>
      </c>
      <c r="D69" t="s">
        <v>406</v>
      </c>
      <c r="E69">
        <v>748775</v>
      </c>
      <c r="F69" t="str">
        <f t="shared" si="3"/>
        <v>Medium C&amp;I</v>
      </c>
      <c r="G69">
        <f t="shared" si="4"/>
        <v>7</v>
      </c>
      <c r="H69" t="str">
        <f t="shared" si="5"/>
        <v>E</v>
      </c>
      <c r="J69" s="183" t="s">
        <v>32</v>
      </c>
      <c r="K69" s="182">
        <v>299</v>
      </c>
      <c r="L69" s="182">
        <v>126</v>
      </c>
    </row>
    <row r="70" spans="1:12" x14ac:dyDescent="0.25">
      <c r="A70" t="s">
        <v>48</v>
      </c>
      <c r="B70" s="179">
        <v>44044</v>
      </c>
      <c r="C70">
        <v>49</v>
      </c>
      <c r="D70" t="s">
        <v>407</v>
      </c>
      <c r="E70">
        <v>806279</v>
      </c>
      <c r="F70" t="str">
        <f t="shared" si="3"/>
        <v>Large C&amp;I</v>
      </c>
      <c r="G70">
        <f t="shared" si="4"/>
        <v>7</v>
      </c>
      <c r="H70" t="str">
        <f t="shared" si="5"/>
        <v>E</v>
      </c>
      <c r="J70" s="181">
        <v>17</v>
      </c>
      <c r="K70" s="182"/>
      <c r="L70" s="182"/>
    </row>
    <row r="71" spans="1:12" x14ac:dyDescent="0.25">
      <c r="A71" t="s">
        <v>48</v>
      </c>
      <c r="B71" s="179">
        <v>44044</v>
      </c>
      <c r="C71">
        <v>49</v>
      </c>
      <c r="D71" t="s">
        <v>408</v>
      </c>
      <c r="E71">
        <v>0</v>
      </c>
      <c r="F71" t="str">
        <f t="shared" si="3"/>
        <v>OTHER</v>
      </c>
      <c r="G71">
        <f t="shared" si="4"/>
        <v>7</v>
      </c>
      <c r="H71" t="str">
        <f t="shared" si="5"/>
        <v>E</v>
      </c>
      <c r="J71" s="183" t="s">
        <v>31</v>
      </c>
      <c r="K71" s="182">
        <v>1534</v>
      </c>
      <c r="L71" s="182">
        <v>652</v>
      </c>
    </row>
    <row r="72" spans="1:12" x14ac:dyDescent="0.25">
      <c r="A72" t="s">
        <v>48</v>
      </c>
      <c r="B72" s="179">
        <v>44044</v>
      </c>
      <c r="C72">
        <v>49</v>
      </c>
      <c r="D72" t="s">
        <v>409</v>
      </c>
      <c r="E72">
        <v>3300500</v>
      </c>
      <c r="F72" t="str">
        <f t="shared" si="3"/>
        <v>Residential</v>
      </c>
      <c r="G72">
        <f t="shared" si="4"/>
        <v>7</v>
      </c>
      <c r="H72" t="str">
        <f t="shared" si="5"/>
        <v>G</v>
      </c>
      <c r="J72" s="183" t="s">
        <v>30</v>
      </c>
      <c r="K72" s="182">
        <v>193</v>
      </c>
      <c r="L72" s="182">
        <v>98</v>
      </c>
    </row>
    <row r="73" spans="1:12" x14ac:dyDescent="0.25">
      <c r="A73" t="s">
        <v>48</v>
      </c>
      <c r="B73" s="179">
        <v>44044</v>
      </c>
      <c r="C73">
        <v>49</v>
      </c>
      <c r="D73" t="s">
        <v>410</v>
      </c>
      <c r="E73">
        <v>573541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81">
        <v>20</v>
      </c>
      <c r="K73" s="182"/>
      <c r="L73" s="182"/>
    </row>
    <row r="74" spans="1:12" x14ac:dyDescent="0.25">
      <c r="A74" t="s">
        <v>48</v>
      </c>
      <c r="B74" s="179">
        <v>44044</v>
      </c>
      <c r="C74">
        <v>49</v>
      </c>
      <c r="D74" t="s">
        <v>411</v>
      </c>
      <c r="E74">
        <v>222384</v>
      </c>
      <c r="F74" t="str">
        <f t="shared" si="3"/>
        <v>Small C&amp;I</v>
      </c>
      <c r="G74">
        <f t="shared" si="4"/>
        <v>7</v>
      </c>
      <c r="H74" t="str">
        <f t="shared" si="5"/>
        <v>G</v>
      </c>
      <c r="J74" s="183" t="s">
        <v>34</v>
      </c>
      <c r="K74" s="182">
        <v>16337324</v>
      </c>
      <c r="L74" s="182">
        <v>938294</v>
      </c>
    </row>
    <row r="75" spans="1:12" x14ac:dyDescent="0.25">
      <c r="A75" t="s">
        <v>48</v>
      </c>
      <c r="B75" s="179">
        <v>44044</v>
      </c>
      <c r="C75">
        <v>49</v>
      </c>
      <c r="D75" t="s">
        <v>412</v>
      </c>
      <c r="E75">
        <v>267272</v>
      </c>
      <c r="F75" t="str">
        <f t="shared" si="3"/>
        <v>Medium C&amp;I</v>
      </c>
      <c r="G75">
        <f t="shared" si="4"/>
        <v>7</v>
      </c>
      <c r="H75" t="str">
        <f t="shared" si="5"/>
        <v>G</v>
      </c>
      <c r="J75" s="183" t="s">
        <v>31</v>
      </c>
      <c r="K75" s="182">
        <v>3017630</v>
      </c>
      <c r="L75" s="182">
        <v>365336</v>
      </c>
    </row>
    <row r="76" spans="1:12" x14ac:dyDescent="0.25">
      <c r="A76" t="s">
        <v>48</v>
      </c>
      <c r="B76" s="179">
        <v>44044</v>
      </c>
      <c r="C76">
        <v>49</v>
      </c>
      <c r="D76" t="s">
        <v>413</v>
      </c>
      <c r="E76">
        <v>463753</v>
      </c>
      <c r="F76" t="str">
        <f t="shared" si="3"/>
        <v>Large C&amp;I</v>
      </c>
      <c r="G76">
        <f t="shared" si="4"/>
        <v>7</v>
      </c>
      <c r="H76" t="str">
        <f t="shared" si="5"/>
        <v>G</v>
      </c>
      <c r="J76" s="183" t="s">
        <v>33</v>
      </c>
      <c r="K76" s="182">
        <v>12768487</v>
      </c>
      <c r="L76" s="182">
        <v>1330770</v>
      </c>
    </row>
    <row r="77" spans="1:12" x14ac:dyDescent="0.25">
      <c r="A77" t="s">
        <v>48</v>
      </c>
      <c r="B77" s="179">
        <v>44044</v>
      </c>
      <c r="C77">
        <v>49</v>
      </c>
      <c r="D77" t="s">
        <v>414</v>
      </c>
      <c r="E77">
        <v>0</v>
      </c>
      <c r="F77" t="str">
        <f t="shared" si="3"/>
        <v>OTHER</v>
      </c>
      <c r="G77">
        <f t="shared" si="4"/>
        <v>7</v>
      </c>
      <c r="H77" t="str">
        <f t="shared" si="5"/>
        <v>G</v>
      </c>
      <c r="J77" s="183" t="s">
        <v>30</v>
      </c>
      <c r="K77" s="182">
        <v>50130186</v>
      </c>
      <c r="L77" s="182">
        <v>6998390</v>
      </c>
    </row>
    <row r="78" spans="1:12" x14ac:dyDescent="0.25">
      <c r="A78" t="s">
        <v>49</v>
      </c>
      <c r="B78" s="179">
        <v>44044</v>
      </c>
      <c r="C78">
        <v>49</v>
      </c>
      <c r="D78" t="s">
        <v>403</v>
      </c>
      <c r="E78">
        <v>29423017</v>
      </c>
      <c r="F78" t="str">
        <f t="shared" si="3"/>
        <v>Residential</v>
      </c>
      <c r="G78">
        <f t="shared" si="4"/>
        <v>8</v>
      </c>
      <c r="H78" t="str">
        <f t="shared" si="5"/>
        <v>E</v>
      </c>
      <c r="J78" s="183" t="s">
        <v>32</v>
      </c>
      <c r="K78" s="182">
        <v>7991086</v>
      </c>
      <c r="L78" s="182">
        <v>684502</v>
      </c>
    </row>
    <row r="79" spans="1:12" x14ac:dyDescent="0.25">
      <c r="A79" t="s">
        <v>49</v>
      </c>
      <c r="B79" s="179">
        <v>44044</v>
      </c>
      <c r="C79">
        <v>49</v>
      </c>
      <c r="D79" t="s">
        <v>404</v>
      </c>
      <c r="E79">
        <v>11838454</v>
      </c>
      <c r="F79" t="str">
        <f t="shared" si="3"/>
        <v>Low Income Residential</v>
      </c>
      <c r="G79">
        <f t="shared" si="4"/>
        <v>8</v>
      </c>
      <c r="H79" t="str">
        <f t="shared" si="5"/>
        <v>E</v>
      </c>
    </row>
    <row r="80" spans="1:12" x14ac:dyDescent="0.25">
      <c r="A80" t="s">
        <v>49</v>
      </c>
      <c r="B80" s="179">
        <v>44044</v>
      </c>
      <c r="C80">
        <v>49</v>
      </c>
      <c r="D80" t="s">
        <v>405</v>
      </c>
      <c r="E80">
        <v>3261585</v>
      </c>
      <c r="F80" t="str">
        <f t="shared" si="3"/>
        <v>Small C&amp;I</v>
      </c>
      <c r="G80">
        <f t="shared" si="4"/>
        <v>8</v>
      </c>
      <c r="H80" t="str">
        <f t="shared" si="5"/>
        <v>E</v>
      </c>
    </row>
    <row r="81" spans="1:8" x14ac:dyDescent="0.25">
      <c r="A81" t="s">
        <v>49</v>
      </c>
      <c r="B81" s="179">
        <v>44044</v>
      </c>
      <c r="C81">
        <v>49</v>
      </c>
      <c r="D81" t="s">
        <v>406</v>
      </c>
      <c r="E81">
        <v>1987669</v>
      </c>
      <c r="F81" t="str">
        <f t="shared" si="3"/>
        <v>Medium C&amp;I</v>
      </c>
      <c r="G81">
        <f t="shared" si="4"/>
        <v>8</v>
      </c>
      <c r="H81" t="str">
        <f t="shared" si="5"/>
        <v>E</v>
      </c>
    </row>
    <row r="82" spans="1:8" x14ac:dyDescent="0.25">
      <c r="A82" t="s">
        <v>49</v>
      </c>
      <c r="B82" s="179">
        <v>44044</v>
      </c>
      <c r="C82">
        <v>49</v>
      </c>
      <c r="D82" t="s">
        <v>407</v>
      </c>
      <c r="E82">
        <v>454747</v>
      </c>
      <c r="F82" t="str">
        <f t="shared" si="3"/>
        <v>Large C&amp;I</v>
      </c>
      <c r="G82">
        <f t="shared" si="4"/>
        <v>8</v>
      </c>
      <c r="H82" t="str">
        <f t="shared" si="5"/>
        <v>E</v>
      </c>
    </row>
    <row r="83" spans="1:8" x14ac:dyDescent="0.25">
      <c r="A83" t="s">
        <v>49</v>
      </c>
      <c r="B83" s="179">
        <v>44044</v>
      </c>
      <c r="C83">
        <v>49</v>
      </c>
      <c r="D83" t="s">
        <v>408</v>
      </c>
      <c r="E83">
        <v>0</v>
      </c>
      <c r="F83" t="str">
        <f t="shared" si="3"/>
        <v>OTHER</v>
      </c>
      <c r="G83">
        <f t="shared" si="4"/>
        <v>8</v>
      </c>
      <c r="H83" t="str">
        <f t="shared" si="5"/>
        <v>E</v>
      </c>
    </row>
    <row r="84" spans="1:8" x14ac:dyDescent="0.25">
      <c r="A84" t="s">
        <v>49</v>
      </c>
      <c r="B84" s="179">
        <v>44044</v>
      </c>
      <c r="C84">
        <v>49</v>
      </c>
      <c r="D84" t="s">
        <v>409</v>
      </c>
      <c r="E84">
        <v>21409223</v>
      </c>
      <c r="F84" t="str">
        <f t="shared" si="3"/>
        <v>Residential</v>
      </c>
      <c r="G84">
        <f t="shared" si="4"/>
        <v>8</v>
      </c>
      <c r="H84" t="str">
        <f t="shared" si="5"/>
        <v>G</v>
      </c>
    </row>
    <row r="85" spans="1:8" x14ac:dyDescent="0.25">
      <c r="A85" t="s">
        <v>49</v>
      </c>
      <c r="B85" s="179">
        <v>44044</v>
      </c>
      <c r="C85">
        <v>49</v>
      </c>
      <c r="D85" t="s">
        <v>410</v>
      </c>
      <c r="E85">
        <v>6169330</v>
      </c>
      <c r="F85" t="str">
        <f t="shared" si="3"/>
        <v>Low Income Residential</v>
      </c>
      <c r="G85">
        <f t="shared" si="4"/>
        <v>8</v>
      </c>
      <c r="H85" t="str">
        <f t="shared" si="5"/>
        <v>G</v>
      </c>
    </row>
    <row r="86" spans="1:8" x14ac:dyDescent="0.25">
      <c r="A86" t="s">
        <v>49</v>
      </c>
      <c r="B86" s="179">
        <v>44044</v>
      </c>
      <c r="C86">
        <v>49</v>
      </c>
      <c r="D86" t="s">
        <v>411</v>
      </c>
      <c r="E86">
        <v>1158516</v>
      </c>
      <c r="F86" t="str">
        <f t="shared" si="3"/>
        <v>Small C&amp;I</v>
      </c>
      <c r="G86">
        <f t="shared" si="4"/>
        <v>8</v>
      </c>
      <c r="H86" t="str">
        <f t="shared" si="5"/>
        <v>G</v>
      </c>
    </row>
    <row r="87" spans="1:8" x14ac:dyDescent="0.25">
      <c r="A87" t="s">
        <v>49</v>
      </c>
      <c r="B87" s="179">
        <v>44044</v>
      </c>
      <c r="C87">
        <v>49</v>
      </c>
      <c r="D87" t="s">
        <v>412</v>
      </c>
      <c r="E87">
        <v>1076188</v>
      </c>
      <c r="F87" t="str">
        <f t="shared" si="3"/>
        <v>Medium C&amp;I</v>
      </c>
      <c r="G87">
        <f t="shared" si="4"/>
        <v>8</v>
      </c>
      <c r="H87" t="str">
        <f t="shared" si="5"/>
        <v>G</v>
      </c>
    </row>
    <row r="88" spans="1:8" x14ac:dyDescent="0.25">
      <c r="A88" t="s">
        <v>49</v>
      </c>
      <c r="B88" s="179">
        <v>44044</v>
      </c>
      <c r="C88">
        <v>49</v>
      </c>
      <c r="D88" t="s">
        <v>413</v>
      </c>
      <c r="E88">
        <v>575777</v>
      </c>
      <c r="F88" t="str">
        <f t="shared" si="3"/>
        <v>Large C&amp;I</v>
      </c>
      <c r="G88">
        <f t="shared" si="4"/>
        <v>8</v>
      </c>
      <c r="H88" t="str">
        <f t="shared" si="5"/>
        <v>G</v>
      </c>
    </row>
    <row r="89" spans="1:8" x14ac:dyDescent="0.25">
      <c r="A89" t="s">
        <v>49</v>
      </c>
      <c r="B89" s="179">
        <v>44044</v>
      </c>
      <c r="C89">
        <v>49</v>
      </c>
      <c r="D89" t="s">
        <v>414</v>
      </c>
      <c r="E89">
        <v>0</v>
      </c>
      <c r="F89" t="str">
        <f t="shared" si="3"/>
        <v>OTHER</v>
      </c>
      <c r="G89">
        <f t="shared" si="4"/>
        <v>8</v>
      </c>
      <c r="H89" t="str">
        <f t="shared" si="5"/>
        <v>G</v>
      </c>
    </row>
    <row r="90" spans="1:8" x14ac:dyDescent="0.25">
      <c r="A90" t="s">
        <v>51</v>
      </c>
      <c r="B90" s="179">
        <v>44044</v>
      </c>
      <c r="C90">
        <v>49</v>
      </c>
      <c r="D90" t="s">
        <v>403</v>
      </c>
      <c r="E90">
        <v>43533141</v>
      </c>
      <c r="F90" t="str">
        <f t="shared" si="3"/>
        <v>Residential</v>
      </c>
      <c r="G90">
        <f t="shared" si="4"/>
        <v>9</v>
      </c>
      <c r="H90" t="str">
        <f t="shared" si="5"/>
        <v>E</v>
      </c>
    </row>
    <row r="91" spans="1:8" x14ac:dyDescent="0.25">
      <c r="A91" t="s">
        <v>51</v>
      </c>
      <c r="B91" s="179">
        <v>44044</v>
      </c>
      <c r="C91">
        <v>49</v>
      </c>
      <c r="D91" t="s">
        <v>404</v>
      </c>
      <c r="E91">
        <v>14097682</v>
      </c>
      <c r="F91" t="str">
        <f t="shared" si="3"/>
        <v>Low Income Residential</v>
      </c>
      <c r="G91">
        <f t="shared" si="4"/>
        <v>9</v>
      </c>
      <c r="H91" t="str">
        <f t="shared" si="5"/>
        <v>E</v>
      </c>
    </row>
    <row r="92" spans="1:8" x14ac:dyDescent="0.25">
      <c r="A92" t="s">
        <v>51</v>
      </c>
      <c r="B92" s="179">
        <v>44044</v>
      </c>
      <c r="C92">
        <v>49</v>
      </c>
      <c r="D92" t="s">
        <v>405</v>
      </c>
      <c r="E92">
        <v>5489806</v>
      </c>
      <c r="F92" t="str">
        <f t="shared" si="3"/>
        <v>Small C&amp;I</v>
      </c>
      <c r="G92">
        <f t="shared" si="4"/>
        <v>9</v>
      </c>
      <c r="H92" t="str">
        <f t="shared" si="5"/>
        <v>E</v>
      </c>
    </row>
    <row r="93" spans="1:8" x14ac:dyDescent="0.25">
      <c r="A93" t="s">
        <v>51</v>
      </c>
      <c r="B93" s="179">
        <v>44044</v>
      </c>
      <c r="C93">
        <v>49</v>
      </c>
      <c r="D93" t="s">
        <v>406</v>
      </c>
      <c r="E93">
        <v>4737768</v>
      </c>
      <c r="F93" t="str">
        <f t="shared" si="3"/>
        <v>Medium C&amp;I</v>
      </c>
      <c r="G93">
        <f t="shared" si="4"/>
        <v>9</v>
      </c>
      <c r="H93" t="str">
        <f t="shared" si="5"/>
        <v>E</v>
      </c>
    </row>
    <row r="94" spans="1:8" x14ac:dyDescent="0.25">
      <c r="A94" t="s">
        <v>51</v>
      </c>
      <c r="B94" s="179">
        <v>44044</v>
      </c>
      <c r="C94">
        <v>49</v>
      </c>
      <c r="D94" t="s">
        <v>407</v>
      </c>
      <c r="E94">
        <v>3789569</v>
      </c>
      <c r="F94" t="str">
        <f t="shared" si="3"/>
        <v>Large C&amp;I</v>
      </c>
      <c r="G94">
        <f t="shared" si="4"/>
        <v>9</v>
      </c>
      <c r="H94" t="str">
        <f t="shared" si="5"/>
        <v>E</v>
      </c>
    </row>
    <row r="95" spans="1:8" x14ac:dyDescent="0.25">
      <c r="A95" t="s">
        <v>51</v>
      </c>
      <c r="B95" s="179">
        <v>44044</v>
      </c>
      <c r="C95">
        <v>49</v>
      </c>
      <c r="D95" t="s">
        <v>408</v>
      </c>
      <c r="E95">
        <v>0</v>
      </c>
      <c r="F95" t="str">
        <f t="shared" si="3"/>
        <v>OTHER</v>
      </c>
      <c r="G95">
        <f t="shared" si="4"/>
        <v>9</v>
      </c>
      <c r="H95" t="str">
        <f t="shared" si="5"/>
        <v>E</v>
      </c>
    </row>
    <row r="96" spans="1:8" x14ac:dyDescent="0.25">
      <c r="A96" t="s">
        <v>51</v>
      </c>
      <c r="B96" s="179">
        <v>44044</v>
      </c>
      <c r="C96">
        <v>49</v>
      </c>
      <c r="D96" t="s">
        <v>409</v>
      </c>
      <c r="E96">
        <v>27122213</v>
      </c>
      <c r="F96" t="str">
        <f t="shared" si="3"/>
        <v>Residential</v>
      </c>
      <c r="G96">
        <f t="shared" si="4"/>
        <v>9</v>
      </c>
      <c r="H96" t="str">
        <f t="shared" si="5"/>
        <v>G</v>
      </c>
    </row>
    <row r="97" spans="1:8" x14ac:dyDescent="0.25">
      <c r="A97" t="s">
        <v>51</v>
      </c>
      <c r="B97" s="179">
        <v>44044</v>
      </c>
      <c r="C97">
        <v>49</v>
      </c>
      <c r="D97" t="s">
        <v>410</v>
      </c>
      <c r="E97">
        <v>7072801</v>
      </c>
      <c r="F97" t="str">
        <f t="shared" si="3"/>
        <v>Low Income Residential</v>
      </c>
      <c r="G97">
        <f t="shared" si="4"/>
        <v>9</v>
      </c>
      <c r="H97" t="str">
        <f t="shared" si="5"/>
        <v>G</v>
      </c>
    </row>
    <row r="98" spans="1:8" x14ac:dyDescent="0.25">
      <c r="A98" t="s">
        <v>51</v>
      </c>
      <c r="B98" s="179">
        <v>44044</v>
      </c>
      <c r="C98">
        <v>49</v>
      </c>
      <c r="D98" t="s">
        <v>411</v>
      </c>
      <c r="E98">
        <v>1582391</v>
      </c>
      <c r="F98" t="str">
        <f t="shared" si="3"/>
        <v>Small C&amp;I</v>
      </c>
      <c r="G98">
        <f t="shared" si="4"/>
        <v>9</v>
      </c>
      <c r="H98" t="str">
        <f t="shared" si="5"/>
        <v>G</v>
      </c>
    </row>
    <row r="99" spans="1:8" x14ac:dyDescent="0.25">
      <c r="A99" t="s">
        <v>51</v>
      </c>
      <c r="B99" s="179">
        <v>44044</v>
      </c>
      <c r="C99">
        <v>49</v>
      </c>
      <c r="D99" t="s">
        <v>412</v>
      </c>
      <c r="E99">
        <v>1696901</v>
      </c>
      <c r="F99" t="str">
        <f t="shared" si="3"/>
        <v>Medium C&amp;I</v>
      </c>
      <c r="G99">
        <f t="shared" si="4"/>
        <v>9</v>
      </c>
      <c r="H99" t="str">
        <f t="shared" si="5"/>
        <v>G</v>
      </c>
    </row>
    <row r="100" spans="1:8" x14ac:dyDescent="0.25">
      <c r="A100" t="s">
        <v>51</v>
      </c>
      <c r="B100" s="179">
        <v>44044</v>
      </c>
      <c r="C100">
        <v>49</v>
      </c>
      <c r="D100" t="s">
        <v>413</v>
      </c>
      <c r="E100">
        <v>1897936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51</v>
      </c>
      <c r="B101" s="179">
        <v>44044</v>
      </c>
      <c r="C101">
        <v>49</v>
      </c>
      <c r="D101" t="s">
        <v>414</v>
      </c>
      <c r="E101">
        <v>0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56</v>
      </c>
      <c r="B102" s="179">
        <v>44044</v>
      </c>
      <c r="C102">
        <v>49</v>
      </c>
      <c r="D102" t="s">
        <v>403</v>
      </c>
      <c r="E102">
        <v>6</v>
      </c>
      <c r="F102" t="str">
        <f t="shared" si="3"/>
        <v>Residential</v>
      </c>
      <c r="G102">
        <f t="shared" si="4"/>
        <v>15</v>
      </c>
      <c r="H102" t="str">
        <f t="shared" si="5"/>
        <v>E</v>
      </c>
    </row>
    <row r="103" spans="1:8" x14ac:dyDescent="0.25">
      <c r="A103" t="s">
        <v>56</v>
      </c>
      <c r="B103" s="179">
        <v>44044</v>
      </c>
      <c r="C103">
        <v>49</v>
      </c>
      <c r="D103" t="s">
        <v>405</v>
      </c>
      <c r="E103">
        <v>4</v>
      </c>
      <c r="F103" t="str">
        <f t="shared" si="3"/>
        <v>Small C&amp;I</v>
      </c>
      <c r="G103">
        <f t="shared" si="4"/>
        <v>15</v>
      </c>
      <c r="H103" t="str">
        <f t="shared" si="5"/>
        <v>E</v>
      </c>
    </row>
    <row r="104" spans="1:8" x14ac:dyDescent="0.25">
      <c r="A104" t="s">
        <v>56</v>
      </c>
      <c r="B104" s="179">
        <v>44044</v>
      </c>
      <c r="C104">
        <v>49</v>
      </c>
      <c r="D104" t="s">
        <v>406</v>
      </c>
      <c r="E104">
        <v>9</v>
      </c>
      <c r="F104" t="str">
        <f t="shared" si="3"/>
        <v>Medium C&amp;I</v>
      </c>
      <c r="G104">
        <f t="shared" si="4"/>
        <v>15</v>
      </c>
      <c r="H104" t="str">
        <f t="shared" si="5"/>
        <v>E</v>
      </c>
    </row>
    <row r="105" spans="1:8" x14ac:dyDescent="0.25">
      <c r="A105" t="s">
        <v>56</v>
      </c>
      <c r="B105" s="179">
        <v>44044</v>
      </c>
      <c r="C105">
        <v>49</v>
      </c>
      <c r="D105" t="s">
        <v>407</v>
      </c>
      <c r="E105">
        <v>4</v>
      </c>
      <c r="F105" t="str">
        <f t="shared" si="3"/>
        <v>Large C&amp;I</v>
      </c>
      <c r="G105">
        <f t="shared" si="4"/>
        <v>15</v>
      </c>
      <c r="H105" t="str">
        <f t="shared" si="5"/>
        <v>E</v>
      </c>
    </row>
    <row r="106" spans="1:8" x14ac:dyDescent="0.25">
      <c r="A106" t="s">
        <v>61</v>
      </c>
      <c r="B106" s="179">
        <v>44044</v>
      </c>
      <c r="C106">
        <v>49</v>
      </c>
      <c r="D106" t="s">
        <v>403</v>
      </c>
      <c r="E106">
        <v>193</v>
      </c>
      <c r="F106" t="str">
        <f t="shared" si="3"/>
        <v>Residential</v>
      </c>
      <c r="G106">
        <f t="shared" si="4"/>
        <v>17</v>
      </c>
      <c r="H106" t="str">
        <f t="shared" si="5"/>
        <v>E</v>
      </c>
    </row>
    <row r="107" spans="1:8" x14ac:dyDescent="0.25">
      <c r="A107" t="s">
        <v>61</v>
      </c>
      <c r="B107" s="179">
        <v>44044</v>
      </c>
      <c r="C107">
        <v>49</v>
      </c>
      <c r="D107" t="s">
        <v>404</v>
      </c>
      <c r="E107">
        <v>1534</v>
      </c>
      <c r="F107" t="str">
        <f t="shared" si="3"/>
        <v>Low Income Residential</v>
      </c>
      <c r="G107">
        <f t="shared" si="4"/>
        <v>17</v>
      </c>
      <c r="H107" t="str">
        <f t="shared" si="5"/>
        <v>E</v>
      </c>
    </row>
    <row r="108" spans="1:8" x14ac:dyDescent="0.25">
      <c r="A108" t="s">
        <v>61</v>
      </c>
      <c r="B108" s="179">
        <v>44044</v>
      </c>
      <c r="C108">
        <v>49</v>
      </c>
      <c r="D108" t="s">
        <v>409</v>
      </c>
      <c r="E108">
        <v>98</v>
      </c>
      <c r="F108" t="str">
        <f t="shared" si="3"/>
        <v>Residential</v>
      </c>
      <c r="G108">
        <f t="shared" ref="G108:G119" si="6">VALUE(TRIM(MID(A108,6,2)))</f>
        <v>17</v>
      </c>
      <c r="H108" t="str">
        <f t="shared" si="5"/>
        <v>G</v>
      </c>
    </row>
    <row r="109" spans="1:8" x14ac:dyDescent="0.25">
      <c r="A109" t="s">
        <v>61</v>
      </c>
      <c r="B109" s="179">
        <v>44044</v>
      </c>
      <c r="C109">
        <v>49</v>
      </c>
      <c r="D109" t="s">
        <v>410</v>
      </c>
      <c r="E109">
        <v>652</v>
      </c>
      <c r="F109" t="str">
        <f t="shared" si="3"/>
        <v>Low Income Residential</v>
      </c>
      <c r="G109">
        <f t="shared" si="6"/>
        <v>17</v>
      </c>
      <c r="H109" t="str">
        <f t="shared" si="5"/>
        <v>G</v>
      </c>
    </row>
    <row r="110" spans="1:8" x14ac:dyDescent="0.25">
      <c r="A110" t="s">
        <v>63</v>
      </c>
      <c r="B110" s="179">
        <v>44044</v>
      </c>
      <c r="C110">
        <v>49</v>
      </c>
      <c r="D110" t="s">
        <v>403</v>
      </c>
      <c r="E110">
        <v>5477</v>
      </c>
      <c r="F110" t="str">
        <f t="shared" si="3"/>
        <v>Residential</v>
      </c>
      <c r="G110">
        <f t="shared" si="6"/>
        <v>19</v>
      </c>
      <c r="H110" t="str">
        <f t="shared" si="5"/>
        <v>E</v>
      </c>
    </row>
    <row r="111" spans="1:8" x14ac:dyDescent="0.25">
      <c r="A111" t="s">
        <v>63</v>
      </c>
      <c r="B111" s="179">
        <v>44044</v>
      </c>
      <c r="C111">
        <v>49</v>
      </c>
      <c r="D111" t="s">
        <v>404</v>
      </c>
      <c r="E111">
        <v>1742</v>
      </c>
      <c r="F111" t="str">
        <f t="shared" si="3"/>
        <v>Low Income Residential</v>
      </c>
      <c r="G111">
        <f t="shared" si="6"/>
        <v>19</v>
      </c>
      <c r="H111" t="str">
        <f t="shared" si="5"/>
        <v>E</v>
      </c>
    </row>
    <row r="112" spans="1:8" x14ac:dyDescent="0.25">
      <c r="A112" t="s">
        <v>63</v>
      </c>
      <c r="B112" s="179">
        <v>44044</v>
      </c>
      <c r="C112">
        <v>49</v>
      </c>
      <c r="D112" t="s">
        <v>405</v>
      </c>
      <c r="E112">
        <v>299</v>
      </c>
      <c r="F112" t="str">
        <f t="shared" si="3"/>
        <v>Small C&amp;I</v>
      </c>
      <c r="G112">
        <f t="shared" si="6"/>
        <v>19</v>
      </c>
      <c r="H112" t="str">
        <f t="shared" si="5"/>
        <v>E</v>
      </c>
    </row>
    <row r="113" spans="1:8" x14ac:dyDescent="0.25">
      <c r="A113" t="s">
        <v>63</v>
      </c>
      <c r="B113" s="179">
        <v>44044</v>
      </c>
      <c r="C113">
        <v>49</v>
      </c>
      <c r="D113" t="s">
        <v>406</v>
      </c>
      <c r="E113">
        <v>62</v>
      </c>
      <c r="F113" t="str">
        <f t="shared" si="3"/>
        <v>Medium C&amp;I</v>
      </c>
      <c r="G113">
        <f t="shared" si="6"/>
        <v>19</v>
      </c>
      <c r="H113" t="str">
        <f t="shared" si="5"/>
        <v>E</v>
      </c>
    </row>
    <row r="114" spans="1:8" x14ac:dyDescent="0.25">
      <c r="A114" t="s">
        <v>63</v>
      </c>
      <c r="B114" s="179">
        <v>44044</v>
      </c>
      <c r="C114">
        <v>49</v>
      </c>
      <c r="D114" t="s">
        <v>407</v>
      </c>
      <c r="E114">
        <v>4</v>
      </c>
      <c r="F114" t="str">
        <f t="shared" si="3"/>
        <v>Large C&amp;I</v>
      </c>
      <c r="G114">
        <f t="shared" si="6"/>
        <v>19</v>
      </c>
      <c r="H114" t="str">
        <f t="shared" si="5"/>
        <v>E</v>
      </c>
    </row>
    <row r="115" spans="1:8" x14ac:dyDescent="0.25">
      <c r="A115" t="s">
        <v>63</v>
      </c>
      <c r="B115" s="179">
        <v>44044</v>
      </c>
      <c r="C115">
        <v>49</v>
      </c>
      <c r="D115" t="s">
        <v>409</v>
      </c>
      <c r="E115">
        <v>3412</v>
      </c>
      <c r="F115" t="str">
        <f t="shared" si="3"/>
        <v>Residential</v>
      </c>
      <c r="G115">
        <f t="shared" si="6"/>
        <v>19</v>
      </c>
      <c r="H115" t="str">
        <f t="shared" si="5"/>
        <v>G</v>
      </c>
    </row>
    <row r="116" spans="1:8" x14ac:dyDescent="0.25">
      <c r="A116" t="s">
        <v>63</v>
      </c>
      <c r="B116" s="179">
        <v>44044</v>
      </c>
      <c r="C116">
        <v>49</v>
      </c>
      <c r="D116" t="s">
        <v>410</v>
      </c>
      <c r="E116">
        <v>723</v>
      </c>
      <c r="F116" t="str">
        <f t="shared" si="3"/>
        <v>Low Income Residential</v>
      </c>
      <c r="G116">
        <f t="shared" si="6"/>
        <v>19</v>
      </c>
      <c r="H116" t="str">
        <f t="shared" si="5"/>
        <v>G</v>
      </c>
    </row>
    <row r="117" spans="1:8" x14ac:dyDescent="0.25">
      <c r="A117" t="s">
        <v>63</v>
      </c>
      <c r="B117" s="179">
        <v>44044</v>
      </c>
      <c r="C117">
        <v>49</v>
      </c>
      <c r="D117" t="s">
        <v>411</v>
      </c>
      <c r="E117">
        <v>126</v>
      </c>
      <c r="F117" t="str">
        <f t="shared" si="3"/>
        <v>Small C&amp;I</v>
      </c>
      <c r="G117">
        <f t="shared" si="6"/>
        <v>19</v>
      </c>
      <c r="H117" t="str">
        <f t="shared" si="5"/>
        <v>G</v>
      </c>
    </row>
    <row r="118" spans="1:8" x14ac:dyDescent="0.25">
      <c r="A118" t="s">
        <v>63</v>
      </c>
      <c r="B118" s="179">
        <v>44044</v>
      </c>
      <c r="C118">
        <v>49</v>
      </c>
      <c r="D118" t="s">
        <v>412</v>
      </c>
      <c r="E118">
        <v>33</v>
      </c>
      <c r="F118" t="str">
        <f t="shared" si="3"/>
        <v>Medium C&amp;I</v>
      </c>
      <c r="G118">
        <f t="shared" si="6"/>
        <v>19</v>
      </c>
      <c r="H118" t="str">
        <f t="shared" si="5"/>
        <v>G</v>
      </c>
    </row>
    <row r="119" spans="1:8" x14ac:dyDescent="0.25">
      <c r="A119" t="s">
        <v>63</v>
      </c>
      <c r="B119" s="179">
        <v>44044</v>
      </c>
      <c r="C119">
        <v>49</v>
      </c>
      <c r="D119" t="s">
        <v>413</v>
      </c>
      <c r="E119">
        <v>7</v>
      </c>
      <c r="F119" t="str">
        <f t="shared" si="3"/>
        <v>Large C&amp;I</v>
      </c>
      <c r="G119">
        <f t="shared" si="6"/>
        <v>19</v>
      </c>
      <c r="H119" t="str">
        <f t="shared" si="5"/>
        <v>G</v>
      </c>
    </row>
    <row r="120" spans="1:8" x14ac:dyDescent="0.25">
      <c r="A120" t="s">
        <v>420</v>
      </c>
      <c r="B120" s="179">
        <v>44044</v>
      </c>
      <c r="C120">
        <v>49</v>
      </c>
      <c r="D120" t="s">
        <v>403</v>
      </c>
      <c r="E120">
        <v>50130186</v>
      </c>
      <c r="F120" t="str">
        <f t="shared" si="3"/>
        <v>Residential</v>
      </c>
      <c r="G120">
        <f t="shared" ref="G120:G131" si="7">VALUE(TRIM(MID(A120,6,2)))</f>
        <v>20</v>
      </c>
      <c r="H120" t="str">
        <f t="shared" si="5"/>
        <v>E</v>
      </c>
    </row>
    <row r="121" spans="1:8" x14ac:dyDescent="0.25">
      <c r="A121" t="s">
        <v>420</v>
      </c>
      <c r="B121" s="179">
        <v>44044</v>
      </c>
      <c r="C121">
        <v>49</v>
      </c>
      <c r="D121" t="s">
        <v>404</v>
      </c>
      <c r="E121">
        <v>3017630</v>
      </c>
      <c r="F121" t="str">
        <f t="shared" si="3"/>
        <v>Low Income Residential</v>
      </c>
      <c r="G121">
        <f t="shared" si="7"/>
        <v>20</v>
      </c>
      <c r="H121" t="str">
        <f t="shared" si="5"/>
        <v>E</v>
      </c>
    </row>
    <row r="122" spans="1:8" x14ac:dyDescent="0.25">
      <c r="A122" t="s">
        <v>420</v>
      </c>
      <c r="B122" s="179">
        <v>44044</v>
      </c>
      <c r="C122">
        <v>49</v>
      </c>
      <c r="D122" t="s">
        <v>405</v>
      </c>
      <c r="E122">
        <v>7991086</v>
      </c>
      <c r="F122" t="str">
        <f t="shared" si="3"/>
        <v>Small C&amp;I</v>
      </c>
      <c r="G122">
        <f t="shared" si="7"/>
        <v>20</v>
      </c>
      <c r="H122" t="str">
        <f t="shared" si="5"/>
        <v>E</v>
      </c>
    </row>
    <row r="123" spans="1:8" x14ac:dyDescent="0.25">
      <c r="A123" t="s">
        <v>420</v>
      </c>
      <c r="B123" s="179">
        <v>44044</v>
      </c>
      <c r="C123">
        <v>49</v>
      </c>
      <c r="D123" t="s">
        <v>406</v>
      </c>
      <c r="E123">
        <v>12768487</v>
      </c>
      <c r="F123" t="str">
        <f t="shared" si="3"/>
        <v>Medium C&amp;I</v>
      </c>
      <c r="G123">
        <f t="shared" si="7"/>
        <v>20</v>
      </c>
      <c r="H123" t="str">
        <f t="shared" si="5"/>
        <v>E</v>
      </c>
    </row>
    <row r="124" spans="1:8" x14ac:dyDescent="0.25">
      <c r="A124" t="s">
        <v>420</v>
      </c>
      <c r="B124" s="179">
        <v>44044</v>
      </c>
      <c r="C124">
        <v>49</v>
      </c>
      <c r="D124" t="s">
        <v>407</v>
      </c>
      <c r="E124">
        <v>16337324</v>
      </c>
      <c r="F124" t="str">
        <f t="shared" si="3"/>
        <v>Large C&amp;I</v>
      </c>
      <c r="G124">
        <f t="shared" si="7"/>
        <v>20</v>
      </c>
      <c r="H124" t="str">
        <f t="shared" si="5"/>
        <v>E</v>
      </c>
    </row>
    <row r="125" spans="1:8" x14ac:dyDescent="0.25">
      <c r="A125" t="s">
        <v>420</v>
      </c>
      <c r="B125" s="179">
        <v>44044</v>
      </c>
      <c r="C125">
        <v>49</v>
      </c>
      <c r="D125" t="s">
        <v>408</v>
      </c>
      <c r="E125">
        <v>8787</v>
      </c>
      <c r="F125" t="str">
        <f t="shared" si="3"/>
        <v>OTHER</v>
      </c>
      <c r="G125">
        <f t="shared" si="7"/>
        <v>20</v>
      </c>
      <c r="H125" t="str">
        <f t="shared" si="5"/>
        <v>E</v>
      </c>
    </row>
    <row r="126" spans="1:8" x14ac:dyDescent="0.25">
      <c r="A126" t="s">
        <v>420</v>
      </c>
      <c r="B126" s="179">
        <v>44044</v>
      </c>
      <c r="C126">
        <v>49</v>
      </c>
      <c r="D126" t="s">
        <v>409</v>
      </c>
      <c r="E126">
        <v>6998390</v>
      </c>
      <c r="F126" t="str">
        <f t="shared" si="3"/>
        <v>Residential</v>
      </c>
      <c r="G126">
        <f t="shared" si="7"/>
        <v>20</v>
      </c>
      <c r="H126" t="str">
        <f t="shared" si="5"/>
        <v>G</v>
      </c>
    </row>
    <row r="127" spans="1:8" x14ac:dyDescent="0.25">
      <c r="A127" t="s">
        <v>420</v>
      </c>
      <c r="B127" s="179">
        <v>44044</v>
      </c>
      <c r="C127">
        <v>49</v>
      </c>
      <c r="D127" t="s">
        <v>410</v>
      </c>
      <c r="E127">
        <v>365336</v>
      </c>
      <c r="F127" t="str">
        <f t="shared" si="3"/>
        <v>Low Income Residential</v>
      </c>
      <c r="G127">
        <f t="shared" si="7"/>
        <v>20</v>
      </c>
      <c r="H127" t="str">
        <f t="shared" si="5"/>
        <v>G</v>
      </c>
    </row>
    <row r="128" spans="1:8" x14ac:dyDescent="0.25">
      <c r="A128" t="s">
        <v>420</v>
      </c>
      <c r="B128" s="179">
        <v>44044</v>
      </c>
      <c r="C128">
        <v>49</v>
      </c>
      <c r="D128" t="s">
        <v>411</v>
      </c>
      <c r="E128">
        <v>684502</v>
      </c>
      <c r="F128" t="str">
        <f t="shared" si="3"/>
        <v>Small C&amp;I</v>
      </c>
      <c r="G128">
        <f t="shared" si="7"/>
        <v>20</v>
      </c>
      <c r="H128" t="str">
        <f t="shared" si="5"/>
        <v>G</v>
      </c>
    </row>
    <row r="129" spans="1:8" x14ac:dyDescent="0.25">
      <c r="A129" t="s">
        <v>420</v>
      </c>
      <c r="B129" s="179">
        <v>44044</v>
      </c>
      <c r="C129">
        <v>49</v>
      </c>
      <c r="D129" t="s">
        <v>412</v>
      </c>
      <c r="E129">
        <v>1330770</v>
      </c>
      <c r="F129" t="str">
        <f t="shared" si="3"/>
        <v>Medium C&amp;I</v>
      </c>
      <c r="G129">
        <f t="shared" si="7"/>
        <v>20</v>
      </c>
      <c r="H129" t="str">
        <f t="shared" si="5"/>
        <v>G</v>
      </c>
    </row>
    <row r="130" spans="1:8" x14ac:dyDescent="0.25">
      <c r="A130" t="s">
        <v>420</v>
      </c>
      <c r="B130" s="179">
        <v>44044</v>
      </c>
      <c r="C130">
        <v>49</v>
      </c>
      <c r="D130" t="s">
        <v>413</v>
      </c>
      <c r="E130">
        <v>938294</v>
      </c>
      <c r="F130" t="str">
        <f t="shared" si="3"/>
        <v>Large C&amp;I</v>
      </c>
      <c r="G130">
        <f t="shared" si="7"/>
        <v>20</v>
      </c>
      <c r="H130" t="str">
        <f t="shared" si="5"/>
        <v>G</v>
      </c>
    </row>
    <row r="131" spans="1:8" x14ac:dyDescent="0.25">
      <c r="A131" t="s">
        <v>420</v>
      </c>
      <c r="B131" s="179">
        <v>44044</v>
      </c>
      <c r="C131">
        <v>49</v>
      </c>
      <c r="D131" t="s">
        <v>414</v>
      </c>
      <c r="E131">
        <v>12617</v>
      </c>
      <c r="F131" t="str">
        <f t="shared" ref="F131" si="8">TRIM(MID(D131,4,50))</f>
        <v>OTHER</v>
      </c>
      <c r="G131">
        <f t="shared" si="7"/>
        <v>20</v>
      </c>
      <c r="H131" t="str">
        <f t="shared" ref="H131" si="9">LEFT(D131,1)</f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393"/>
  <sheetViews>
    <sheetView topLeftCell="Q1" workbookViewId="0">
      <selection activeCell="AC13" sqref="AC13:AC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85" customWidth="1"/>
    <col min="20" max="20" width="24.140625" customWidth="1"/>
    <col min="21" max="21" width="2.7109375" style="185" customWidth="1"/>
    <col min="22" max="22" width="26.42578125" bestFit="1" customWidth="1"/>
    <col min="23" max="23" width="16.28515625" bestFit="1" customWidth="1"/>
    <col min="24" max="27" width="12" bestFit="1" customWidth="1"/>
    <col min="28" max="29" width="11" bestFit="1" customWidth="1"/>
    <col min="30" max="30" width="9.140625" bestFit="1" customWidth="1"/>
    <col min="31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80" t="s">
        <v>116</v>
      </c>
      <c r="W1" t="s">
        <v>551</v>
      </c>
      <c r="Y1" s="191" t="s">
        <v>577</v>
      </c>
      <c r="Z1" s="190"/>
      <c r="AA1" s="190"/>
      <c r="AB1" s="190"/>
      <c r="AC1" s="190"/>
      <c r="AD1" s="190"/>
      <c r="AE1" s="190"/>
    </row>
    <row r="2" spans="1:31" x14ac:dyDescent="0.2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82">
        <v>1012</v>
      </c>
      <c r="T2" t="s">
        <v>539</v>
      </c>
      <c r="V2" s="180" t="s">
        <v>121</v>
      </c>
      <c r="W2" t="s">
        <v>551</v>
      </c>
    </row>
    <row r="3" spans="1:31" x14ac:dyDescent="0.2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82">
        <v>1101</v>
      </c>
      <c r="T3" t="s">
        <v>540</v>
      </c>
    </row>
    <row r="4" spans="1:31" x14ac:dyDescent="0.2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20">
        <v>1247</v>
      </c>
      <c r="T4" t="s">
        <v>539</v>
      </c>
      <c r="V4" s="180" t="s">
        <v>161</v>
      </c>
      <c r="W4" s="180" t="s">
        <v>44</v>
      </c>
    </row>
    <row r="5" spans="1:31" x14ac:dyDescent="0.2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20">
        <v>1301</v>
      </c>
      <c r="T5" t="s">
        <v>540</v>
      </c>
      <c r="W5">
        <v>2020</v>
      </c>
      <c r="AD5" t="s">
        <v>57</v>
      </c>
    </row>
    <row r="6" spans="1:31" x14ac:dyDescent="0.2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20">
        <v>2107</v>
      </c>
      <c r="T6" t="s">
        <v>541</v>
      </c>
      <c r="V6" s="180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 t="s">
        <v>57</v>
      </c>
    </row>
    <row r="7" spans="1:31" x14ac:dyDescent="0.2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20">
        <v>2121</v>
      </c>
      <c r="T7" t="s">
        <v>541</v>
      </c>
      <c r="V7" s="181" t="s">
        <v>545</v>
      </c>
      <c r="W7" s="182">
        <v>262620380</v>
      </c>
      <c r="X7" s="182">
        <v>206990343</v>
      </c>
      <c r="Y7" s="182">
        <v>202833419</v>
      </c>
      <c r="Z7" s="182">
        <v>205593448</v>
      </c>
      <c r="AA7" s="182">
        <v>201016204</v>
      </c>
      <c r="AB7" s="182">
        <v>210448899</v>
      </c>
      <c r="AC7" s="182">
        <v>316255729</v>
      </c>
      <c r="AD7" s="182"/>
    </row>
    <row r="8" spans="1:31" x14ac:dyDescent="0.2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20">
        <v>2131</v>
      </c>
      <c r="T8" t="s">
        <v>541</v>
      </c>
      <c r="V8" s="181" t="s">
        <v>546</v>
      </c>
      <c r="W8" s="182">
        <v>19548134</v>
      </c>
      <c r="X8" s="182">
        <v>16158060</v>
      </c>
      <c r="Y8" s="182">
        <v>16532919</v>
      </c>
      <c r="Z8" s="182">
        <v>16772046</v>
      </c>
      <c r="AA8" s="182">
        <v>16426723</v>
      </c>
      <c r="AB8" s="182">
        <v>16372521</v>
      </c>
      <c r="AC8" s="182">
        <v>23097518</v>
      </c>
      <c r="AD8" s="182"/>
    </row>
    <row r="9" spans="1:31" x14ac:dyDescent="0.2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20">
        <v>2221</v>
      </c>
      <c r="T9" t="s">
        <v>542</v>
      </c>
      <c r="V9" s="181" t="s">
        <v>548</v>
      </c>
      <c r="W9" s="182">
        <v>61534981</v>
      </c>
      <c r="X9" s="182">
        <v>53902635</v>
      </c>
      <c r="Y9" s="182">
        <v>55649222</v>
      </c>
      <c r="Z9" s="182">
        <v>50309117</v>
      </c>
      <c r="AA9" s="182">
        <v>47525067</v>
      </c>
      <c r="AB9" s="182">
        <v>48592143</v>
      </c>
      <c r="AC9" s="182">
        <v>59189208</v>
      </c>
      <c r="AD9" s="182"/>
    </row>
    <row r="10" spans="1:31" x14ac:dyDescent="0.2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20">
        <v>2231</v>
      </c>
      <c r="T10" t="s">
        <v>542</v>
      </c>
      <c r="V10" s="181" t="s">
        <v>549</v>
      </c>
      <c r="W10" s="182">
        <v>114468573</v>
      </c>
      <c r="X10" s="182">
        <v>98574412</v>
      </c>
      <c r="Y10" s="182">
        <v>97883566</v>
      </c>
      <c r="Z10" s="182">
        <v>90268378</v>
      </c>
      <c r="AA10" s="182">
        <v>80854270</v>
      </c>
      <c r="AB10" s="182">
        <v>87178918</v>
      </c>
      <c r="AC10" s="182">
        <v>107114514</v>
      </c>
      <c r="AD10" s="182"/>
    </row>
    <row r="11" spans="1:31" x14ac:dyDescent="0.2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20">
        <v>2237</v>
      </c>
      <c r="T11" t="s">
        <v>542</v>
      </c>
      <c r="V11" s="181" t="s">
        <v>547</v>
      </c>
      <c r="W11" s="182">
        <v>87811988</v>
      </c>
      <c r="X11" s="182">
        <v>207125038</v>
      </c>
      <c r="Y11" s="182">
        <v>200865529</v>
      </c>
      <c r="Z11" s="182">
        <v>194538447</v>
      </c>
      <c r="AA11" s="182">
        <v>183548784</v>
      </c>
      <c r="AB11" s="182">
        <v>184674869</v>
      </c>
      <c r="AC11" s="182">
        <v>196177855</v>
      </c>
      <c r="AD11" s="182"/>
    </row>
    <row r="12" spans="1:31" x14ac:dyDescent="0.2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20">
        <v>2321</v>
      </c>
      <c r="T12" t="s">
        <v>544</v>
      </c>
      <c r="V12" s="181" t="s">
        <v>550</v>
      </c>
      <c r="W12" s="182">
        <v>6888930</v>
      </c>
      <c r="X12" s="182">
        <v>4392895</v>
      </c>
      <c r="Y12" s="182">
        <v>3431906</v>
      </c>
      <c r="Z12" s="182">
        <v>5570054</v>
      </c>
      <c r="AA12" s="182">
        <v>2916615</v>
      </c>
      <c r="AB12" s="182">
        <v>2863915</v>
      </c>
      <c r="AC12" s="182">
        <v>1633421</v>
      </c>
      <c r="AD12" s="182"/>
    </row>
    <row r="13" spans="1:31" x14ac:dyDescent="0.2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20">
        <v>2331</v>
      </c>
      <c r="T13" t="s">
        <v>544</v>
      </c>
      <c r="V13" s="181" t="s">
        <v>539</v>
      </c>
      <c r="W13" s="182">
        <v>32681622.440000001</v>
      </c>
      <c r="X13" s="182">
        <v>26891595.940000001</v>
      </c>
      <c r="Y13" s="182">
        <v>24525003.960000001</v>
      </c>
      <c r="Z13" s="182">
        <v>19615784.310000002</v>
      </c>
      <c r="AA13" s="182">
        <v>15561691.289999999</v>
      </c>
      <c r="AB13" s="182">
        <v>6217087.0900000008</v>
      </c>
      <c r="AC13" s="182">
        <v>4176985.91</v>
      </c>
      <c r="AD13" s="182"/>
    </row>
    <row r="14" spans="1:31" x14ac:dyDescent="0.2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20">
        <v>2367</v>
      </c>
      <c r="T14" t="s">
        <v>544</v>
      </c>
      <c r="V14" s="181" t="s">
        <v>540</v>
      </c>
      <c r="W14" s="182">
        <v>2617300.7199999997</v>
      </c>
      <c r="X14" s="182">
        <v>2166551.7799999998</v>
      </c>
      <c r="Y14" s="182">
        <v>2251811.11</v>
      </c>
      <c r="Z14" s="182">
        <v>1905658.52</v>
      </c>
      <c r="AA14" s="182">
        <v>1520925.58</v>
      </c>
      <c r="AB14" s="182">
        <v>623307.87</v>
      </c>
      <c r="AC14" s="182">
        <v>427509.81</v>
      </c>
      <c r="AD14" s="182"/>
    </row>
    <row r="15" spans="1:31" x14ac:dyDescent="0.2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20">
        <v>2421</v>
      </c>
      <c r="T15" t="s">
        <v>544</v>
      </c>
      <c r="V15" s="181" t="s">
        <v>541</v>
      </c>
      <c r="W15" s="182">
        <v>4590908.2</v>
      </c>
      <c r="X15" s="182">
        <v>4217782.42</v>
      </c>
      <c r="Y15" s="182">
        <v>3261716.7399999998</v>
      </c>
      <c r="Z15" s="182">
        <v>2420365.9500000002</v>
      </c>
      <c r="AA15" s="182">
        <v>1692684.38</v>
      </c>
      <c r="AB15" s="182">
        <v>619986.22</v>
      </c>
      <c r="AC15" s="182">
        <v>385012.3</v>
      </c>
      <c r="AD15" s="182"/>
    </row>
    <row r="16" spans="1:31" x14ac:dyDescent="0.2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20">
        <v>2431</v>
      </c>
      <c r="T16" t="s">
        <v>544</v>
      </c>
      <c r="V16" s="181" t="s">
        <v>542</v>
      </c>
      <c r="W16" s="182">
        <v>9299136.5099999998</v>
      </c>
      <c r="X16" s="182">
        <v>8235337.3499999996</v>
      </c>
      <c r="Y16" s="182">
        <v>7447784.9500000002</v>
      </c>
      <c r="Z16" s="182">
        <v>5535813.2799999993</v>
      </c>
      <c r="AA16" s="182">
        <v>4234943.55</v>
      </c>
      <c r="AB16" s="182">
        <v>2026609.1</v>
      </c>
      <c r="AC16" s="182">
        <v>1495649.7299999997</v>
      </c>
      <c r="AD16" s="182"/>
    </row>
    <row r="17" spans="1:30" x14ac:dyDescent="0.2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20">
        <v>2496</v>
      </c>
      <c r="T17" t="s">
        <v>544</v>
      </c>
      <c r="V17" s="181" t="s">
        <v>544</v>
      </c>
      <c r="W17" s="182">
        <v>15936600.929999998</v>
      </c>
      <c r="X17" s="182">
        <v>14894945.259999998</v>
      </c>
      <c r="Y17" s="182">
        <v>13898101.58</v>
      </c>
      <c r="Z17" s="182">
        <v>12555855.029999997</v>
      </c>
      <c r="AA17" s="182">
        <v>11010028.880000003</v>
      </c>
      <c r="AB17" s="182">
        <v>8191903.7200000016</v>
      </c>
      <c r="AC17" s="182">
        <v>7276786.21</v>
      </c>
      <c r="AD17" s="182"/>
    </row>
    <row r="18" spans="1:30" x14ac:dyDescent="0.2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20">
        <v>3321</v>
      </c>
      <c r="T18" t="s">
        <v>544</v>
      </c>
      <c r="V18" s="181" t="s">
        <v>543</v>
      </c>
      <c r="W18" s="182">
        <v>1264.8399999999999</v>
      </c>
      <c r="X18" s="182">
        <v>1070.17</v>
      </c>
      <c r="Y18" s="182">
        <v>1075.32</v>
      </c>
      <c r="Z18" s="182">
        <v>702.46</v>
      </c>
      <c r="AA18" s="182">
        <v>435.43</v>
      </c>
      <c r="AB18" s="182">
        <v>340.96000000000004</v>
      </c>
      <c r="AC18" s="182">
        <v>497.05</v>
      </c>
      <c r="AD18" s="182"/>
    </row>
    <row r="19" spans="1:30" x14ac:dyDescent="0.2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20">
        <v>3331</v>
      </c>
      <c r="T19" t="s">
        <v>544</v>
      </c>
      <c r="V19" s="181" t="s">
        <v>57</v>
      </c>
      <c r="W19" s="182"/>
      <c r="X19" s="182"/>
      <c r="Y19" s="182"/>
      <c r="Z19" s="182"/>
      <c r="AA19" s="182"/>
      <c r="AB19" s="182"/>
      <c r="AC19" s="182"/>
      <c r="AD19" s="182"/>
    </row>
    <row r="20" spans="1:30" x14ac:dyDescent="0.2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20">
        <v>3367</v>
      </c>
      <c r="T20" t="s">
        <v>544</v>
      </c>
    </row>
    <row r="21" spans="1:30" x14ac:dyDescent="0.2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20">
        <v>3421</v>
      </c>
      <c r="T21" t="s">
        <v>544</v>
      </c>
    </row>
    <row r="22" spans="1:30" x14ac:dyDescent="0.2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20">
        <v>3496</v>
      </c>
      <c r="T22" t="s">
        <v>544</v>
      </c>
    </row>
    <row r="23" spans="1:30" x14ac:dyDescent="0.2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20">
        <v>8011</v>
      </c>
      <c r="T23" t="s">
        <v>543</v>
      </c>
    </row>
    <row r="24" spans="1:30" x14ac:dyDescent="0.2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0" x14ac:dyDescent="0.2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0" x14ac:dyDescent="0.2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0" x14ac:dyDescent="0.2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0" x14ac:dyDescent="0.2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0" x14ac:dyDescent="0.2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0" x14ac:dyDescent="0.2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0" x14ac:dyDescent="0.2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0" x14ac:dyDescent="0.2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2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2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2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2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2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2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2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2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2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2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2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2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2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2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2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2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2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2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2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2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2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2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2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2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2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2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2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2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2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2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2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2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2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2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2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2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2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2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2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2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2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2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2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2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2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2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2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2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2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2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2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2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2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2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2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2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2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2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2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2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2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2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2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2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2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2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2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2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2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2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2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2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2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2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2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2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2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2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2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2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2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2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2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2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2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2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2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2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2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2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2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2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2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2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2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2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2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2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2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2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2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2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2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2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2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2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2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2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2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2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2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2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2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2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2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2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2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2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2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2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2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2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2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2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2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2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2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2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2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2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2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2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2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2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2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2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2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2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2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2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2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2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2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2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2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2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2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2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2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2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2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2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2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2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2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2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2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2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2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2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2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2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2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2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2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2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2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2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2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2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2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2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2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2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2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2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2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2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2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2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2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2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2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2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2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2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2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2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2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2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2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2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2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2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2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2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2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2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2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2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2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2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2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2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2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2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2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2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2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2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2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2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2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2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2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2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2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2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2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2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2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2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2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2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2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2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2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2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2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2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2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2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2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2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2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2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2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2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2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2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2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2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2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2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2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2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2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2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2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2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2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2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2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2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2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2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2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2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2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2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2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2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2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2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2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2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2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2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2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2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2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2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2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2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2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2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2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2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2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2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2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2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2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2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2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2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2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2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2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2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2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2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2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2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2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2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2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2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2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2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2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2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2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2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2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2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2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2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2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2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2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2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2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2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2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2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2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2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2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2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2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2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2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2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2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2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2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2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2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2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2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2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2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2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2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2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2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2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2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2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2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2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2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2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2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2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2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2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2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2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2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2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2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2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2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2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2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2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2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2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2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2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2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2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2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2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2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2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2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2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2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2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2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2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2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2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2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2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2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3" si="37">VLOOKUP(J2336,S:T,2,FALSE)</f>
        <v>E5 - Large C&amp;I</v>
      </c>
    </row>
    <row r="2337" spans="1:17" x14ac:dyDescent="0.2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2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2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2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2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2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2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2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2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2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2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2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2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2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2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2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2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2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2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2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2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2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2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2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2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2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2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2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2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2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2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2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2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2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2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2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2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2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2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2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2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2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2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2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2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2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2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2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2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2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2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2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2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2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2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2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2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</sheetData>
  <sortState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364"/>
  <sheetViews>
    <sheetView topLeftCell="A25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25">
      <c r="A2" t="s">
        <v>52</v>
      </c>
      <c r="B2" s="179">
        <v>43554</v>
      </c>
      <c r="C2">
        <v>49</v>
      </c>
      <c r="D2" t="s">
        <v>403</v>
      </c>
      <c r="E2">
        <v>402439</v>
      </c>
    </row>
    <row r="3" spans="1:14" x14ac:dyDescent="0.25">
      <c r="A3" t="s">
        <v>52</v>
      </c>
      <c r="B3" s="179">
        <v>43554</v>
      </c>
      <c r="C3">
        <v>49</v>
      </c>
      <c r="D3" t="s">
        <v>404</v>
      </c>
      <c r="E3">
        <v>33730</v>
      </c>
    </row>
    <row r="4" spans="1:14" x14ac:dyDescent="0.25">
      <c r="A4" t="s">
        <v>52</v>
      </c>
      <c r="B4" s="179">
        <v>43554</v>
      </c>
      <c r="C4">
        <v>49</v>
      </c>
      <c r="D4" t="s">
        <v>405</v>
      </c>
      <c r="E4">
        <v>50972</v>
      </c>
      <c r="G4" s="180" t="s">
        <v>59</v>
      </c>
      <c r="H4" s="180" t="s">
        <v>44</v>
      </c>
    </row>
    <row r="5" spans="1:14" x14ac:dyDescent="0.25">
      <c r="A5" t="s">
        <v>52</v>
      </c>
      <c r="B5" s="179">
        <v>43554</v>
      </c>
      <c r="C5">
        <v>49</v>
      </c>
      <c r="D5" t="s">
        <v>406</v>
      </c>
      <c r="E5">
        <v>8072</v>
      </c>
      <c r="G5" s="180" t="s">
        <v>45</v>
      </c>
      <c r="H5" s="179">
        <v>44037</v>
      </c>
    </row>
    <row r="6" spans="1:14" x14ac:dyDescent="0.25">
      <c r="A6" t="s">
        <v>52</v>
      </c>
      <c r="B6" s="179">
        <v>43554</v>
      </c>
      <c r="C6">
        <v>49</v>
      </c>
      <c r="D6" t="s">
        <v>407</v>
      </c>
      <c r="E6">
        <v>1042</v>
      </c>
      <c r="G6" s="181" t="s">
        <v>54</v>
      </c>
      <c r="H6" s="182">
        <v>147790851.40000001</v>
      </c>
    </row>
    <row r="7" spans="1:14" x14ac:dyDescent="0.25">
      <c r="A7" t="s">
        <v>52</v>
      </c>
      <c r="B7" s="179">
        <v>43554</v>
      </c>
      <c r="C7">
        <v>49</v>
      </c>
      <c r="D7" t="s">
        <v>408</v>
      </c>
      <c r="E7">
        <v>305</v>
      </c>
      <c r="G7" s="183" t="s">
        <v>403</v>
      </c>
      <c r="H7" s="182">
        <v>73102241.129999995</v>
      </c>
    </row>
    <row r="8" spans="1:14" x14ac:dyDescent="0.25">
      <c r="A8" t="s">
        <v>52</v>
      </c>
      <c r="B8" s="179">
        <v>43554</v>
      </c>
      <c r="C8">
        <v>49</v>
      </c>
      <c r="D8" t="s">
        <v>409</v>
      </c>
      <c r="E8">
        <v>222692</v>
      </c>
      <c r="G8" s="183" t="s">
        <v>404</v>
      </c>
      <c r="H8" s="182">
        <v>3896457.52</v>
      </c>
    </row>
    <row r="9" spans="1:14" x14ac:dyDescent="0.25">
      <c r="A9" t="s">
        <v>52</v>
      </c>
      <c r="B9" s="179">
        <v>43554</v>
      </c>
      <c r="C9">
        <v>49</v>
      </c>
      <c r="D9" t="s">
        <v>410</v>
      </c>
      <c r="E9">
        <v>20348</v>
      </c>
      <c r="G9" s="183" t="s">
        <v>405</v>
      </c>
      <c r="H9" s="182">
        <v>11456691.17</v>
      </c>
    </row>
    <row r="10" spans="1:14" x14ac:dyDescent="0.25">
      <c r="A10" t="s">
        <v>52</v>
      </c>
      <c r="B10" s="179">
        <v>43554</v>
      </c>
      <c r="C10">
        <v>49</v>
      </c>
      <c r="D10" t="s">
        <v>411</v>
      </c>
      <c r="E10">
        <v>18657</v>
      </c>
      <c r="G10" s="183" t="s">
        <v>406</v>
      </c>
      <c r="H10" s="182">
        <v>18194701.399999999</v>
      </c>
    </row>
    <row r="11" spans="1:14" x14ac:dyDescent="0.25">
      <c r="A11" t="s">
        <v>52</v>
      </c>
      <c r="B11" s="179">
        <v>43554</v>
      </c>
      <c r="C11">
        <v>49</v>
      </c>
      <c r="D11" t="s">
        <v>412</v>
      </c>
      <c r="E11">
        <v>5102</v>
      </c>
      <c r="G11" s="183" t="s">
        <v>407</v>
      </c>
      <c r="H11" s="182">
        <v>22519364.93</v>
      </c>
    </row>
    <row r="12" spans="1:14" x14ac:dyDescent="0.25">
      <c r="A12" t="s">
        <v>52</v>
      </c>
      <c r="B12" s="179">
        <v>43554</v>
      </c>
      <c r="C12">
        <v>49</v>
      </c>
      <c r="D12" t="s">
        <v>413</v>
      </c>
      <c r="E12">
        <v>774</v>
      </c>
      <c r="G12" s="183" t="s">
        <v>408</v>
      </c>
      <c r="H12" s="182">
        <v>32302.53</v>
      </c>
    </row>
    <row r="13" spans="1:14" x14ac:dyDescent="0.25">
      <c r="A13" t="s">
        <v>52</v>
      </c>
      <c r="B13" s="179">
        <v>43554</v>
      </c>
      <c r="C13">
        <v>49</v>
      </c>
      <c r="D13" t="s">
        <v>414</v>
      </c>
      <c r="E13">
        <v>27</v>
      </c>
      <c r="G13" s="183" t="s">
        <v>409</v>
      </c>
      <c r="H13" s="182">
        <v>11039342.789999999</v>
      </c>
    </row>
    <row r="14" spans="1:14" x14ac:dyDescent="0.25">
      <c r="A14" t="s">
        <v>52</v>
      </c>
      <c r="B14" s="179">
        <v>43582</v>
      </c>
      <c r="C14">
        <v>49</v>
      </c>
      <c r="D14" t="s">
        <v>403</v>
      </c>
      <c r="E14">
        <v>402660</v>
      </c>
      <c r="G14" s="183" t="s">
        <v>410</v>
      </c>
      <c r="H14" s="182">
        <v>498709.01</v>
      </c>
    </row>
    <row r="15" spans="1:14" x14ac:dyDescent="0.25">
      <c r="A15" t="s">
        <v>52</v>
      </c>
      <c r="B15" s="179">
        <v>43582</v>
      </c>
      <c r="C15">
        <v>49</v>
      </c>
      <c r="D15" t="s">
        <v>404</v>
      </c>
      <c r="E15">
        <v>33723</v>
      </c>
      <c r="G15" s="183" t="s">
        <v>411</v>
      </c>
      <c r="H15" s="182">
        <v>1165446.1000000001</v>
      </c>
    </row>
    <row r="16" spans="1:14" x14ac:dyDescent="0.25">
      <c r="A16" t="s">
        <v>52</v>
      </c>
      <c r="B16" s="179">
        <v>43582</v>
      </c>
      <c r="C16">
        <v>49</v>
      </c>
      <c r="D16" t="s">
        <v>405</v>
      </c>
      <c r="E16">
        <v>51024</v>
      </c>
      <c r="G16" s="183" t="s">
        <v>412</v>
      </c>
      <c r="H16" s="182">
        <v>3205047.91</v>
      </c>
    </row>
    <row r="17" spans="1:8" x14ac:dyDescent="0.25">
      <c r="A17" t="s">
        <v>52</v>
      </c>
      <c r="B17" s="179">
        <v>43582</v>
      </c>
      <c r="C17">
        <v>49</v>
      </c>
      <c r="D17" t="s">
        <v>406</v>
      </c>
      <c r="E17">
        <v>8078</v>
      </c>
      <c r="G17" s="183" t="s">
        <v>413</v>
      </c>
      <c r="H17" s="182">
        <v>2666135.7999999998</v>
      </c>
    </row>
    <row r="18" spans="1:8" x14ac:dyDescent="0.25">
      <c r="A18" t="s">
        <v>52</v>
      </c>
      <c r="B18" s="179">
        <v>43582</v>
      </c>
      <c r="C18">
        <v>49</v>
      </c>
      <c r="D18" t="s">
        <v>407</v>
      </c>
      <c r="E18">
        <v>1043</v>
      </c>
      <c r="G18" s="183" t="s">
        <v>414</v>
      </c>
      <c r="H18" s="182">
        <v>14411.11</v>
      </c>
    </row>
    <row r="19" spans="1:8" x14ac:dyDescent="0.25">
      <c r="A19" t="s">
        <v>52</v>
      </c>
      <c r="B19" s="179">
        <v>43582</v>
      </c>
      <c r="C19">
        <v>49</v>
      </c>
      <c r="D19" t="s">
        <v>408</v>
      </c>
      <c r="E19">
        <v>305</v>
      </c>
      <c r="G19" s="181" t="s">
        <v>55</v>
      </c>
      <c r="H19" s="182">
        <v>118559421.86000001</v>
      </c>
    </row>
    <row r="20" spans="1:8" x14ac:dyDescent="0.25">
      <c r="A20" t="s">
        <v>52</v>
      </c>
      <c r="B20" s="179">
        <v>43582</v>
      </c>
      <c r="C20">
        <v>49</v>
      </c>
      <c r="D20" t="s">
        <v>409</v>
      </c>
      <c r="E20">
        <v>222614</v>
      </c>
      <c r="G20" s="183" t="s">
        <v>403</v>
      </c>
      <c r="H20" s="182">
        <v>51410854.859999999</v>
      </c>
    </row>
    <row r="21" spans="1:8" x14ac:dyDescent="0.25">
      <c r="A21" t="s">
        <v>52</v>
      </c>
      <c r="B21" s="179">
        <v>43582</v>
      </c>
      <c r="C21">
        <v>49</v>
      </c>
      <c r="D21" t="s">
        <v>410</v>
      </c>
      <c r="E21">
        <v>20333</v>
      </c>
      <c r="G21" s="183" t="s">
        <v>404</v>
      </c>
      <c r="H21" s="182">
        <v>2567158.92</v>
      </c>
    </row>
    <row r="22" spans="1:8" x14ac:dyDescent="0.25">
      <c r="A22" t="s">
        <v>52</v>
      </c>
      <c r="B22" s="179">
        <v>43582</v>
      </c>
      <c r="C22">
        <v>49</v>
      </c>
      <c r="D22" t="s">
        <v>411</v>
      </c>
      <c r="E22">
        <v>18643</v>
      </c>
      <c r="G22" s="183" t="s">
        <v>405</v>
      </c>
      <c r="H22" s="182">
        <v>8996249.5199999996</v>
      </c>
    </row>
    <row r="23" spans="1:8" x14ac:dyDescent="0.25">
      <c r="A23" t="s">
        <v>52</v>
      </c>
      <c r="B23" s="179">
        <v>43582</v>
      </c>
      <c r="C23">
        <v>49</v>
      </c>
      <c r="D23" t="s">
        <v>412</v>
      </c>
      <c r="E23">
        <v>5104</v>
      </c>
      <c r="G23" s="183" t="s">
        <v>406</v>
      </c>
      <c r="H23" s="182">
        <v>15861654.640000001</v>
      </c>
    </row>
    <row r="24" spans="1:8" x14ac:dyDescent="0.25">
      <c r="A24" t="s">
        <v>52</v>
      </c>
      <c r="B24" s="179">
        <v>43582</v>
      </c>
      <c r="C24">
        <v>49</v>
      </c>
      <c r="D24" t="s">
        <v>413</v>
      </c>
      <c r="E24">
        <v>773</v>
      </c>
      <c r="G24" s="183" t="s">
        <v>407</v>
      </c>
      <c r="H24" s="182">
        <v>19876624.280000001</v>
      </c>
    </row>
    <row r="25" spans="1:8" x14ac:dyDescent="0.25">
      <c r="A25" t="s">
        <v>52</v>
      </c>
      <c r="B25" s="179">
        <v>43582</v>
      </c>
      <c r="C25">
        <v>49</v>
      </c>
      <c r="D25" t="s">
        <v>414</v>
      </c>
      <c r="E25">
        <v>27</v>
      </c>
      <c r="G25" s="183" t="s">
        <v>408</v>
      </c>
      <c r="H25" s="182">
        <v>56444.78</v>
      </c>
    </row>
    <row r="26" spans="1:8" x14ac:dyDescent="0.25">
      <c r="A26" t="s">
        <v>52</v>
      </c>
      <c r="B26" s="179">
        <v>43610</v>
      </c>
      <c r="C26">
        <v>49</v>
      </c>
      <c r="D26" t="s">
        <v>403</v>
      </c>
      <c r="E26">
        <v>402309</v>
      </c>
      <c r="G26" s="183" t="s">
        <v>409</v>
      </c>
      <c r="H26" s="182">
        <v>12706789.699999999</v>
      </c>
    </row>
    <row r="27" spans="1:8" x14ac:dyDescent="0.25">
      <c r="A27" t="s">
        <v>52</v>
      </c>
      <c r="B27" s="179">
        <v>43610</v>
      </c>
      <c r="C27">
        <v>49</v>
      </c>
      <c r="D27" t="s">
        <v>404</v>
      </c>
      <c r="E27">
        <v>33714</v>
      </c>
      <c r="G27" s="183" t="s">
        <v>410</v>
      </c>
      <c r="H27" s="182">
        <v>550538.9</v>
      </c>
    </row>
    <row r="28" spans="1:8" x14ac:dyDescent="0.25">
      <c r="A28" t="s">
        <v>52</v>
      </c>
      <c r="B28" s="179">
        <v>43610</v>
      </c>
      <c r="C28">
        <v>49</v>
      </c>
      <c r="D28" t="s">
        <v>405</v>
      </c>
      <c r="E28">
        <v>51082</v>
      </c>
      <c r="G28" s="183" t="s">
        <v>411</v>
      </c>
      <c r="H28" s="182">
        <v>1314597.08</v>
      </c>
    </row>
    <row r="29" spans="1:8" x14ac:dyDescent="0.25">
      <c r="A29" t="s">
        <v>52</v>
      </c>
      <c r="B29" s="179">
        <v>43610</v>
      </c>
      <c r="C29">
        <v>49</v>
      </c>
      <c r="D29" t="s">
        <v>406</v>
      </c>
      <c r="E29">
        <v>8081</v>
      </c>
      <c r="G29" s="183" t="s">
        <v>412</v>
      </c>
      <c r="H29" s="182">
        <v>2423654.29</v>
      </c>
    </row>
    <row r="30" spans="1:8" x14ac:dyDescent="0.25">
      <c r="A30" t="s">
        <v>52</v>
      </c>
      <c r="B30" s="179">
        <v>43610</v>
      </c>
      <c r="C30">
        <v>49</v>
      </c>
      <c r="D30" t="s">
        <v>407</v>
      </c>
      <c r="E30">
        <v>1044</v>
      </c>
      <c r="G30" s="183" t="s">
        <v>413</v>
      </c>
      <c r="H30" s="182">
        <v>2785843.95</v>
      </c>
    </row>
    <row r="31" spans="1:8" x14ac:dyDescent="0.25">
      <c r="A31" t="s">
        <v>52</v>
      </c>
      <c r="B31" s="179">
        <v>43610</v>
      </c>
      <c r="C31">
        <v>49</v>
      </c>
      <c r="D31" t="s">
        <v>408</v>
      </c>
      <c r="E31">
        <v>305</v>
      </c>
      <c r="G31" s="183" t="s">
        <v>414</v>
      </c>
      <c r="H31" s="182">
        <v>9010.94</v>
      </c>
    </row>
    <row r="32" spans="1:8" x14ac:dyDescent="0.25">
      <c r="A32" t="s">
        <v>52</v>
      </c>
      <c r="B32" s="179">
        <v>43610</v>
      </c>
      <c r="C32">
        <v>49</v>
      </c>
      <c r="D32" t="s">
        <v>409</v>
      </c>
      <c r="E32">
        <v>222273</v>
      </c>
      <c r="G32" s="181" t="s">
        <v>56</v>
      </c>
      <c r="H32" s="182">
        <v>731108</v>
      </c>
    </row>
    <row r="33" spans="1:8" x14ac:dyDescent="0.25">
      <c r="A33" t="s">
        <v>52</v>
      </c>
      <c r="B33" s="179">
        <v>43610</v>
      </c>
      <c r="C33">
        <v>49</v>
      </c>
      <c r="D33" t="s">
        <v>410</v>
      </c>
      <c r="E33">
        <v>20344</v>
      </c>
      <c r="G33" s="183" t="s">
        <v>403</v>
      </c>
      <c r="H33" s="182">
        <v>388960</v>
      </c>
    </row>
    <row r="34" spans="1:8" x14ac:dyDescent="0.25">
      <c r="A34" t="s">
        <v>52</v>
      </c>
      <c r="B34" s="179">
        <v>43610</v>
      </c>
      <c r="C34">
        <v>49</v>
      </c>
      <c r="D34" t="s">
        <v>411</v>
      </c>
      <c r="E34">
        <v>18600</v>
      </c>
      <c r="G34" s="183" t="s">
        <v>404</v>
      </c>
      <c r="H34" s="182">
        <v>30346</v>
      </c>
    </row>
    <row r="35" spans="1:8" x14ac:dyDescent="0.25">
      <c r="A35" t="s">
        <v>52</v>
      </c>
      <c r="B35" s="179">
        <v>43610</v>
      </c>
      <c r="C35">
        <v>49</v>
      </c>
      <c r="D35" t="s">
        <v>412</v>
      </c>
      <c r="E35">
        <v>5100</v>
      </c>
      <c r="G35" s="183" t="s">
        <v>405</v>
      </c>
      <c r="H35" s="182">
        <v>53593</v>
      </c>
    </row>
    <row r="36" spans="1:8" x14ac:dyDescent="0.25">
      <c r="A36" t="s">
        <v>52</v>
      </c>
      <c r="B36" s="179">
        <v>43610</v>
      </c>
      <c r="C36">
        <v>49</v>
      </c>
      <c r="D36" t="s">
        <v>413</v>
      </c>
      <c r="E36">
        <v>771</v>
      </c>
      <c r="G36" s="183" t="s">
        <v>406</v>
      </c>
      <c r="H36" s="182">
        <v>9440</v>
      </c>
    </row>
    <row r="37" spans="1:8" x14ac:dyDescent="0.25">
      <c r="A37" t="s">
        <v>52</v>
      </c>
      <c r="B37" s="179">
        <v>43610</v>
      </c>
      <c r="C37">
        <v>49</v>
      </c>
      <c r="D37" t="s">
        <v>414</v>
      </c>
      <c r="E37">
        <v>27</v>
      </c>
      <c r="G37" s="183" t="s">
        <v>407</v>
      </c>
      <c r="H37" s="182">
        <v>1452</v>
      </c>
    </row>
    <row r="38" spans="1:8" x14ac:dyDescent="0.25">
      <c r="A38" t="s">
        <v>52</v>
      </c>
      <c r="B38" s="179">
        <v>43645</v>
      </c>
      <c r="C38">
        <v>49</v>
      </c>
      <c r="D38" t="s">
        <v>403</v>
      </c>
      <c r="E38">
        <v>402127</v>
      </c>
      <c r="G38" s="183" t="s">
        <v>408</v>
      </c>
      <c r="H38" s="182">
        <v>6</v>
      </c>
    </row>
    <row r="39" spans="1:8" x14ac:dyDescent="0.25">
      <c r="A39" t="s">
        <v>52</v>
      </c>
      <c r="B39" s="179">
        <v>43645</v>
      </c>
      <c r="C39">
        <v>49</v>
      </c>
      <c r="D39" t="s">
        <v>404</v>
      </c>
      <c r="E39">
        <v>33684</v>
      </c>
      <c r="G39" s="183" t="s">
        <v>409</v>
      </c>
      <c r="H39" s="182">
        <v>203429</v>
      </c>
    </row>
    <row r="40" spans="1:8" x14ac:dyDescent="0.25">
      <c r="A40" t="s">
        <v>52</v>
      </c>
      <c r="B40" s="179">
        <v>43645</v>
      </c>
      <c r="C40">
        <v>49</v>
      </c>
      <c r="D40" t="s">
        <v>405</v>
      </c>
      <c r="E40">
        <v>51217</v>
      </c>
      <c r="G40" s="183" t="s">
        <v>410</v>
      </c>
      <c r="H40" s="182">
        <v>19243</v>
      </c>
    </row>
    <row r="41" spans="1:8" x14ac:dyDescent="0.25">
      <c r="A41" t="s">
        <v>52</v>
      </c>
      <c r="B41" s="179">
        <v>43645</v>
      </c>
      <c r="C41">
        <v>49</v>
      </c>
      <c r="D41" t="s">
        <v>406</v>
      </c>
      <c r="E41">
        <v>8094</v>
      </c>
      <c r="G41" s="183" t="s">
        <v>411</v>
      </c>
      <c r="H41" s="182">
        <v>18388</v>
      </c>
    </row>
    <row r="42" spans="1:8" x14ac:dyDescent="0.25">
      <c r="A42" t="s">
        <v>52</v>
      </c>
      <c r="B42" s="179">
        <v>43645</v>
      </c>
      <c r="C42">
        <v>49</v>
      </c>
      <c r="D42" t="s">
        <v>407</v>
      </c>
      <c r="E42">
        <v>1045</v>
      </c>
      <c r="G42" s="183" t="s">
        <v>412</v>
      </c>
      <c r="H42" s="182">
        <v>5360</v>
      </c>
    </row>
    <row r="43" spans="1:8" x14ac:dyDescent="0.25">
      <c r="A43" t="s">
        <v>52</v>
      </c>
      <c r="B43" s="179">
        <v>43645</v>
      </c>
      <c r="C43">
        <v>49</v>
      </c>
      <c r="D43" t="s">
        <v>408</v>
      </c>
      <c r="E43">
        <v>304</v>
      </c>
      <c r="G43" s="183" t="s">
        <v>413</v>
      </c>
      <c r="H43" s="182">
        <v>859</v>
      </c>
    </row>
    <row r="44" spans="1:8" x14ac:dyDescent="0.25">
      <c r="A44" t="s">
        <v>52</v>
      </c>
      <c r="B44" s="179">
        <v>43645</v>
      </c>
      <c r="C44">
        <v>49</v>
      </c>
      <c r="D44" t="s">
        <v>409</v>
      </c>
      <c r="E44">
        <v>222068</v>
      </c>
      <c r="G44" s="183" t="s">
        <v>414</v>
      </c>
      <c r="H44" s="182">
        <v>32</v>
      </c>
    </row>
    <row r="45" spans="1:8" x14ac:dyDescent="0.25">
      <c r="A45" t="s">
        <v>52</v>
      </c>
      <c r="B45" s="179">
        <v>43645</v>
      </c>
      <c r="C45">
        <v>49</v>
      </c>
      <c r="D45" t="s">
        <v>410</v>
      </c>
      <c r="E45">
        <v>20299</v>
      </c>
    </row>
    <row r="46" spans="1:8" x14ac:dyDescent="0.25">
      <c r="A46" t="s">
        <v>52</v>
      </c>
      <c r="B46" s="179">
        <v>43645</v>
      </c>
      <c r="C46">
        <v>49</v>
      </c>
      <c r="D46" t="s">
        <v>411</v>
      </c>
      <c r="E46">
        <v>18536</v>
      </c>
    </row>
    <row r="47" spans="1:8" x14ac:dyDescent="0.25">
      <c r="A47" t="s">
        <v>52</v>
      </c>
      <c r="B47" s="179">
        <v>43645</v>
      </c>
      <c r="C47">
        <v>49</v>
      </c>
      <c r="D47" t="s">
        <v>412</v>
      </c>
      <c r="E47">
        <v>5101</v>
      </c>
    </row>
    <row r="48" spans="1:8" x14ac:dyDescent="0.25">
      <c r="A48" t="s">
        <v>52</v>
      </c>
      <c r="B48" s="179">
        <v>43645</v>
      </c>
      <c r="C48">
        <v>49</v>
      </c>
      <c r="D48" t="s">
        <v>413</v>
      </c>
      <c r="E48">
        <v>769</v>
      </c>
    </row>
    <row r="49" spans="1:5" x14ac:dyDescent="0.25">
      <c r="A49" t="s">
        <v>52</v>
      </c>
      <c r="B49" s="179">
        <v>43645</v>
      </c>
      <c r="C49">
        <v>49</v>
      </c>
      <c r="D49" t="s">
        <v>414</v>
      </c>
      <c r="E49">
        <v>27</v>
      </c>
    </row>
    <row r="50" spans="1:5" x14ac:dyDescent="0.25">
      <c r="A50" t="s">
        <v>52</v>
      </c>
      <c r="B50" s="179">
        <v>43673</v>
      </c>
      <c r="C50">
        <v>49</v>
      </c>
      <c r="D50" t="s">
        <v>403</v>
      </c>
      <c r="E50">
        <v>402402</v>
      </c>
    </row>
    <row r="51" spans="1:5" x14ac:dyDescent="0.25">
      <c r="A51" t="s">
        <v>52</v>
      </c>
      <c r="B51" s="179">
        <v>43673</v>
      </c>
      <c r="C51">
        <v>49</v>
      </c>
      <c r="D51" t="s">
        <v>404</v>
      </c>
      <c r="E51">
        <v>33697</v>
      </c>
    </row>
    <row r="52" spans="1:5" x14ac:dyDescent="0.25">
      <c r="A52" t="s">
        <v>52</v>
      </c>
      <c r="B52" s="179">
        <v>43673</v>
      </c>
      <c r="C52">
        <v>49</v>
      </c>
      <c r="D52" t="s">
        <v>405</v>
      </c>
      <c r="E52">
        <v>51283</v>
      </c>
    </row>
    <row r="53" spans="1:5" x14ac:dyDescent="0.25">
      <c r="A53" t="s">
        <v>52</v>
      </c>
      <c r="B53" s="179">
        <v>43673</v>
      </c>
      <c r="C53">
        <v>49</v>
      </c>
      <c r="D53" t="s">
        <v>406</v>
      </c>
      <c r="E53">
        <v>8108</v>
      </c>
    </row>
    <row r="54" spans="1:5" x14ac:dyDescent="0.25">
      <c r="A54" t="s">
        <v>52</v>
      </c>
      <c r="B54" s="179">
        <v>43673</v>
      </c>
      <c r="C54">
        <v>49</v>
      </c>
      <c r="D54" t="s">
        <v>407</v>
      </c>
      <c r="E54">
        <v>1045</v>
      </c>
    </row>
    <row r="55" spans="1:5" x14ac:dyDescent="0.25">
      <c r="A55" t="s">
        <v>52</v>
      </c>
      <c r="B55" s="179">
        <v>43673</v>
      </c>
      <c r="C55">
        <v>49</v>
      </c>
      <c r="D55" t="s">
        <v>408</v>
      </c>
      <c r="E55">
        <v>305</v>
      </c>
    </row>
    <row r="56" spans="1:5" x14ac:dyDescent="0.25">
      <c r="A56" t="s">
        <v>52</v>
      </c>
      <c r="B56" s="179">
        <v>43673</v>
      </c>
      <c r="C56">
        <v>49</v>
      </c>
      <c r="D56" t="s">
        <v>409</v>
      </c>
      <c r="E56">
        <v>221977</v>
      </c>
    </row>
    <row r="57" spans="1:5" x14ac:dyDescent="0.25">
      <c r="A57" t="s">
        <v>52</v>
      </c>
      <c r="B57" s="179">
        <v>43673</v>
      </c>
      <c r="C57">
        <v>49</v>
      </c>
      <c r="D57" t="s">
        <v>410</v>
      </c>
      <c r="E57">
        <v>20268</v>
      </c>
    </row>
    <row r="58" spans="1:5" x14ac:dyDescent="0.25">
      <c r="A58" t="s">
        <v>52</v>
      </c>
      <c r="B58" s="179">
        <v>43673</v>
      </c>
      <c r="C58">
        <v>49</v>
      </c>
      <c r="D58" t="s">
        <v>411</v>
      </c>
      <c r="E58">
        <v>18504</v>
      </c>
    </row>
    <row r="59" spans="1:5" x14ac:dyDescent="0.25">
      <c r="A59" t="s">
        <v>52</v>
      </c>
      <c r="B59" s="179">
        <v>43673</v>
      </c>
      <c r="C59">
        <v>49</v>
      </c>
      <c r="D59" t="s">
        <v>412</v>
      </c>
      <c r="E59">
        <v>5102</v>
      </c>
    </row>
    <row r="60" spans="1:5" x14ac:dyDescent="0.25">
      <c r="A60" t="s">
        <v>52</v>
      </c>
      <c r="B60" s="179">
        <v>43673</v>
      </c>
      <c r="C60">
        <v>49</v>
      </c>
      <c r="D60" t="s">
        <v>413</v>
      </c>
      <c r="E60">
        <v>769</v>
      </c>
    </row>
    <row r="61" spans="1:5" x14ac:dyDescent="0.25">
      <c r="A61" t="s">
        <v>52</v>
      </c>
      <c r="B61" s="179">
        <v>43673</v>
      </c>
      <c r="C61">
        <v>49</v>
      </c>
      <c r="D61" t="s">
        <v>414</v>
      </c>
      <c r="E61">
        <v>27</v>
      </c>
    </row>
    <row r="62" spans="1:5" x14ac:dyDescent="0.25">
      <c r="A62" t="s">
        <v>52</v>
      </c>
      <c r="B62" s="179">
        <v>43708</v>
      </c>
      <c r="C62">
        <v>49</v>
      </c>
      <c r="D62" t="s">
        <v>403</v>
      </c>
      <c r="E62">
        <v>402537</v>
      </c>
    </row>
    <row r="63" spans="1:5" x14ac:dyDescent="0.25">
      <c r="A63" t="s">
        <v>52</v>
      </c>
      <c r="B63" s="179">
        <v>43708</v>
      </c>
      <c r="C63">
        <v>49</v>
      </c>
      <c r="D63" t="s">
        <v>404</v>
      </c>
      <c r="E63">
        <v>33700</v>
      </c>
    </row>
    <row r="64" spans="1:5" x14ac:dyDescent="0.25">
      <c r="A64" t="s">
        <v>52</v>
      </c>
      <c r="B64" s="179">
        <v>43708</v>
      </c>
      <c r="C64">
        <v>49</v>
      </c>
      <c r="D64" t="s">
        <v>405</v>
      </c>
      <c r="E64">
        <v>51370</v>
      </c>
    </row>
    <row r="65" spans="1:5" x14ac:dyDescent="0.25">
      <c r="A65" t="s">
        <v>52</v>
      </c>
      <c r="B65" s="179">
        <v>43708</v>
      </c>
      <c r="C65">
        <v>49</v>
      </c>
      <c r="D65" t="s">
        <v>406</v>
      </c>
      <c r="E65">
        <v>8110</v>
      </c>
    </row>
    <row r="66" spans="1:5" x14ac:dyDescent="0.25">
      <c r="A66" t="s">
        <v>52</v>
      </c>
      <c r="B66" s="179">
        <v>43708</v>
      </c>
      <c r="C66">
        <v>49</v>
      </c>
      <c r="D66" t="s">
        <v>407</v>
      </c>
      <c r="E66">
        <v>1047</v>
      </c>
    </row>
    <row r="67" spans="1:5" x14ac:dyDescent="0.25">
      <c r="A67" t="s">
        <v>52</v>
      </c>
      <c r="B67" s="179">
        <v>43708</v>
      </c>
      <c r="C67">
        <v>49</v>
      </c>
      <c r="D67" t="s">
        <v>408</v>
      </c>
      <c r="E67">
        <v>306</v>
      </c>
    </row>
    <row r="68" spans="1:5" x14ac:dyDescent="0.25">
      <c r="A68" t="s">
        <v>52</v>
      </c>
      <c r="B68" s="179">
        <v>43708</v>
      </c>
      <c r="C68">
        <v>49</v>
      </c>
      <c r="D68" t="s">
        <v>409</v>
      </c>
      <c r="E68">
        <v>222043</v>
      </c>
    </row>
    <row r="69" spans="1:5" x14ac:dyDescent="0.25">
      <c r="A69" t="s">
        <v>52</v>
      </c>
      <c r="B69" s="179">
        <v>43708</v>
      </c>
      <c r="C69">
        <v>49</v>
      </c>
      <c r="D69" t="s">
        <v>410</v>
      </c>
      <c r="E69">
        <v>20257</v>
      </c>
    </row>
    <row r="70" spans="1:5" x14ac:dyDescent="0.25">
      <c r="A70" t="s">
        <v>52</v>
      </c>
      <c r="B70" s="179">
        <v>43708</v>
      </c>
      <c r="C70">
        <v>49</v>
      </c>
      <c r="D70" t="s">
        <v>411</v>
      </c>
      <c r="E70">
        <v>18512</v>
      </c>
    </row>
    <row r="71" spans="1:5" x14ac:dyDescent="0.25">
      <c r="A71" t="s">
        <v>52</v>
      </c>
      <c r="B71" s="179">
        <v>43708</v>
      </c>
      <c r="C71">
        <v>49</v>
      </c>
      <c r="D71" t="s">
        <v>412</v>
      </c>
      <c r="E71">
        <v>5102</v>
      </c>
    </row>
    <row r="72" spans="1:5" x14ac:dyDescent="0.25">
      <c r="A72" t="s">
        <v>52</v>
      </c>
      <c r="B72" s="179">
        <v>43708</v>
      </c>
      <c r="C72">
        <v>49</v>
      </c>
      <c r="D72" t="s">
        <v>413</v>
      </c>
      <c r="E72">
        <v>768</v>
      </c>
    </row>
    <row r="73" spans="1:5" x14ac:dyDescent="0.25">
      <c r="A73" t="s">
        <v>52</v>
      </c>
      <c r="B73" s="179">
        <v>43708</v>
      </c>
      <c r="C73">
        <v>49</v>
      </c>
      <c r="D73" t="s">
        <v>414</v>
      </c>
      <c r="E73">
        <v>27</v>
      </c>
    </row>
    <row r="74" spans="1:5" x14ac:dyDescent="0.25">
      <c r="A74" t="s">
        <v>52</v>
      </c>
      <c r="B74" s="179">
        <v>43736</v>
      </c>
      <c r="C74">
        <v>49</v>
      </c>
      <c r="D74" t="s">
        <v>403</v>
      </c>
      <c r="E74">
        <v>402999</v>
      </c>
    </row>
    <row r="75" spans="1:5" x14ac:dyDescent="0.25">
      <c r="A75" t="s">
        <v>52</v>
      </c>
      <c r="B75" s="179">
        <v>43736</v>
      </c>
      <c r="C75">
        <v>49</v>
      </c>
      <c r="D75" t="s">
        <v>404</v>
      </c>
      <c r="E75">
        <v>33713</v>
      </c>
    </row>
    <row r="76" spans="1:5" x14ac:dyDescent="0.25">
      <c r="A76" t="s">
        <v>52</v>
      </c>
      <c r="B76" s="179">
        <v>43736</v>
      </c>
      <c r="C76">
        <v>49</v>
      </c>
      <c r="D76" t="s">
        <v>405</v>
      </c>
      <c r="E76">
        <v>51491</v>
      </c>
    </row>
    <row r="77" spans="1:5" x14ac:dyDescent="0.25">
      <c r="A77" t="s">
        <v>52</v>
      </c>
      <c r="B77" s="179">
        <v>43736</v>
      </c>
      <c r="C77">
        <v>49</v>
      </c>
      <c r="D77" t="s">
        <v>406</v>
      </c>
      <c r="E77">
        <v>8121</v>
      </c>
    </row>
    <row r="78" spans="1:5" x14ac:dyDescent="0.25">
      <c r="A78" t="s">
        <v>52</v>
      </c>
      <c r="B78" s="179">
        <v>43736</v>
      </c>
      <c r="C78">
        <v>49</v>
      </c>
      <c r="D78" t="s">
        <v>407</v>
      </c>
      <c r="E78">
        <v>1049</v>
      </c>
    </row>
    <row r="79" spans="1:5" x14ac:dyDescent="0.25">
      <c r="A79" t="s">
        <v>52</v>
      </c>
      <c r="B79" s="179">
        <v>43736</v>
      </c>
      <c r="C79">
        <v>49</v>
      </c>
      <c r="D79" t="s">
        <v>408</v>
      </c>
      <c r="E79">
        <v>307</v>
      </c>
    </row>
    <row r="80" spans="1:5" x14ac:dyDescent="0.25">
      <c r="A80" t="s">
        <v>52</v>
      </c>
      <c r="B80" s="179">
        <v>43736</v>
      </c>
      <c r="C80">
        <v>49</v>
      </c>
      <c r="D80" t="s">
        <v>409</v>
      </c>
      <c r="E80">
        <v>222334</v>
      </c>
    </row>
    <row r="81" spans="1:5" x14ac:dyDescent="0.25">
      <c r="A81" t="s">
        <v>52</v>
      </c>
      <c r="B81" s="179">
        <v>43736</v>
      </c>
      <c r="C81">
        <v>49</v>
      </c>
      <c r="D81" t="s">
        <v>410</v>
      </c>
      <c r="E81">
        <v>20248</v>
      </c>
    </row>
    <row r="82" spans="1:5" x14ac:dyDescent="0.25">
      <c r="A82" t="s">
        <v>52</v>
      </c>
      <c r="B82" s="179">
        <v>43736</v>
      </c>
      <c r="C82">
        <v>49</v>
      </c>
      <c r="D82" t="s">
        <v>411</v>
      </c>
      <c r="E82">
        <v>18530</v>
      </c>
    </row>
    <row r="83" spans="1:5" x14ac:dyDescent="0.25">
      <c r="A83" t="s">
        <v>52</v>
      </c>
      <c r="B83" s="179">
        <v>43736</v>
      </c>
      <c r="C83">
        <v>49</v>
      </c>
      <c r="D83" t="s">
        <v>412</v>
      </c>
      <c r="E83">
        <v>5115</v>
      </c>
    </row>
    <row r="84" spans="1:5" x14ac:dyDescent="0.25">
      <c r="A84" t="s">
        <v>52</v>
      </c>
      <c r="B84" s="179">
        <v>43736</v>
      </c>
      <c r="C84">
        <v>49</v>
      </c>
      <c r="D84" t="s">
        <v>413</v>
      </c>
      <c r="E84">
        <v>769</v>
      </c>
    </row>
    <row r="85" spans="1:5" x14ac:dyDescent="0.25">
      <c r="A85" t="s">
        <v>52</v>
      </c>
      <c r="B85" s="179">
        <v>43736</v>
      </c>
      <c r="C85">
        <v>49</v>
      </c>
      <c r="D85" t="s">
        <v>414</v>
      </c>
      <c r="E85">
        <v>27</v>
      </c>
    </row>
    <row r="86" spans="1:5" x14ac:dyDescent="0.25">
      <c r="A86" t="s">
        <v>52</v>
      </c>
      <c r="B86" s="179">
        <v>43764</v>
      </c>
      <c r="C86">
        <v>49</v>
      </c>
      <c r="D86" t="s">
        <v>403</v>
      </c>
      <c r="E86">
        <v>403444</v>
      </c>
    </row>
    <row r="87" spans="1:5" x14ac:dyDescent="0.25">
      <c r="A87" t="s">
        <v>52</v>
      </c>
      <c r="B87" s="179">
        <v>43764</v>
      </c>
      <c r="C87">
        <v>49</v>
      </c>
      <c r="D87" t="s">
        <v>404</v>
      </c>
      <c r="E87">
        <v>33759</v>
      </c>
    </row>
    <row r="88" spans="1:5" x14ac:dyDescent="0.25">
      <c r="A88" t="s">
        <v>52</v>
      </c>
      <c r="B88" s="179">
        <v>43764</v>
      </c>
      <c r="C88">
        <v>49</v>
      </c>
      <c r="D88" t="s">
        <v>405</v>
      </c>
      <c r="E88">
        <v>51581</v>
      </c>
    </row>
    <row r="89" spans="1:5" x14ac:dyDescent="0.25">
      <c r="A89" t="s">
        <v>52</v>
      </c>
      <c r="B89" s="179">
        <v>43764</v>
      </c>
      <c r="C89">
        <v>49</v>
      </c>
      <c r="D89" t="s">
        <v>406</v>
      </c>
      <c r="E89">
        <v>8126</v>
      </c>
    </row>
    <row r="90" spans="1:5" x14ac:dyDescent="0.25">
      <c r="A90" t="s">
        <v>52</v>
      </c>
      <c r="B90" s="179">
        <v>43764</v>
      </c>
      <c r="C90">
        <v>49</v>
      </c>
      <c r="D90" t="s">
        <v>407</v>
      </c>
      <c r="E90">
        <v>1049</v>
      </c>
    </row>
    <row r="91" spans="1:5" x14ac:dyDescent="0.25">
      <c r="A91" t="s">
        <v>52</v>
      </c>
      <c r="B91" s="179">
        <v>43764</v>
      </c>
      <c r="C91">
        <v>49</v>
      </c>
      <c r="D91" t="s">
        <v>408</v>
      </c>
      <c r="E91">
        <v>309</v>
      </c>
    </row>
    <row r="92" spans="1:5" x14ac:dyDescent="0.25">
      <c r="A92" t="s">
        <v>52</v>
      </c>
      <c r="B92" s="179">
        <v>43764</v>
      </c>
      <c r="C92">
        <v>49</v>
      </c>
      <c r="D92" t="s">
        <v>409</v>
      </c>
      <c r="E92">
        <v>222714</v>
      </c>
    </row>
    <row r="93" spans="1:5" x14ac:dyDescent="0.25">
      <c r="A93" t="s">
        <v>52</v>
      </c>
      <c r="B93" s="179">
        <v>43764</v>
      </c>
      <c r="C93">
        <v>49</v>
      </c>
      <c r="D93" t="s">
        <v>410</v>
      </c>
      <c r="E93">
        <v>20320</v>
      </c>
    </row>
    <row r="94" spans="1:5" x14ac:dyDescent="0.25">
      <c r="A94" t="s">
        <v>52</v>
      </c>
      <c r="B94" s="179">
        <v>43764</v>
      </c>
      <c r="C94">
        <v>49</v>
      </c>
      <c r="D94" t="s">
        <v>411</v>
      </c>
      <c r="E94">
        <v>18601</v>
      </c>
    </row>
    <row r="95" spans="1:5" x14ac:dyDescent="0.25">
      <c r="A95" t="s">
        <v>52</v>
      </c>
      <c r="B95" s="179">
        <v>43764</v>
      </c>
      <c r="C95">
        <v>49</v>
      </c>
      <c r="D95" t="s">
        <v>412</v>
      </c>
      <c r="E95">
        <v>5124</v>
      </c>
    </row>
    <row r="96" spans="1:5" x14ac:dyDescent="0.25">
      <c r="A96" t="s">
        <v>52</v>
      </c>
      <c r="B96" s="179">
        <v>43764</v>
      </c>
      <c r="C96">
        <v>49</v>
      </c>
      <c r="D96" t="s">
        <v>413</v>
      </c>
      <c r="E96">
        <v>773</v>
      </c>
    </row>
    <row r="97" spans="1:5" x14ac:dyDescent="0.25">
      <c r="A97" t="s">
        <v>52</v>
      </c>
      <c r="B97" s="179">
        <v>43764</v>
      </c>
      <c r="C97">
        <v>49</v>
      </c>
      <c r="D97" t="s">
        <v>414</v>
      </c>
      <c r="E97">
        <v>27</v>
      </c>
    </row>
    <row r="98" spans="1:5" x14ac:dyDescent="0.25">
      <c r="A98" t="s">
        <v>52</v>
      </c>
      <c r="B98" s="179">
        <v>43799</v>
      </c>
      <c r="C98">
        <v>49</v>
      </c>
      <c r="D98" t="s">
        <v>403</v>
      </c>
      <c r="E98">
        <v>404678</v>
      </c>
    </row>
    <row r="99" spans="1:5" x14ac:dyDescent="0.25">
      <c r="A99" t="s">
        <v>52</v>
      </c>
      <c r="B99" s="179">
        <v>43799</v>
      </c>
      <c r="C99">
        <v>49</v>
      </c>
      <c r="D99" t="s">
        <v>404</v>
      </c>
      <c r="E99">
        <v>33874</v>
      </c>
    </row>
    <row r="100" spans="1:5" x14ac:dyDescent="0.25">
      <c r="A100" t="s">
        <v>52</v>
      </c>
      <c r="B100" s="179">
        <v>43799</v>
      </c>
      <c r="C100">
        <v>49</v>
      </c>
      <c r="D100" t="s">
        <v>405</v>
      </c>
      <c r="E100">
        <v>51829</v>
      </c>
    </row>
    <row r="101" spans="1:5" x14ac:dyDescent="0.25">
      <c r="A101" t="s">
        <v>52</v>
      </c>
      <c r="B101" s="179">
        <v>43799</v>
      </c>
      <c r="C101">
        <v>49</v>
      </c>
      <c r="D101" t="s">
        <v>406</v>
      </c>
      <c r="E101">
        <v>8143</v>
      </c>
    </row>
    <row r="102" spans="1:5" x14ac:dyDescent="0.25">
      <c r="A102" t="s">
        <v>52</v>
      </c>
      <c r="B102" s="179">
        <v>43799</v>
      </c>
      <c r="C102">
        <v>49</v>
      </c>
      <c r="D102" t="s">
        <v>407</v>
      </c>
      <c r="E102">
        <v>1050</v>
      </c>
    </row>
    <row r="103" spans="1:5" x14ac:dyDescent="0.25">
      <c r="A103" t="s">
        <v>52</v>
      </c>
      <c r="B103" s="179">
        <v>43799</v>
      </c>
      <c r="C103">
        <v>49</v>
      </c>
      <c r="D103" t="s">
        <v>408</v>
      </c>
      <c r="E103">
        <v>310</v>
      </c>
    </row>
    <row r="104" spans="1:5" x14ac:dyDescent="0.25">
      <c r="A104" t="s">
        <v>52</v>
      </c>
      <c r="B104" s="179">
        <v>43799</v>
      </c>
      <c r="C104">
        <v>49</v>
      </c>
      <c r="D104" t="s">
        <v>409</v>
      </c>
      <c r="E104">
        <v>224268</v>
      </c>
    </row>
    <row r="105" spans="1:5" x14ac:dyDescent="0.25">
      <c r="A105" t="s">
        <v>52</v>
      </c>
      <c r="B105" s="179">
        <v>43799</v>
      </c>
      <c r="C105">
        <v>49</v>
      </c>
      <c r="D105" t="s">
        <v>410</v>
      </c>
      <c r="E105">
        <v>20456</v>
      </c>
    </row>
    <row r="106" spans="1:5" x14ac:dyDescent="0.25">
      <c r="A106" t="s">
        <v>52</v>
      </c>
      <c r="B106" s="179">
        <v>43799</v>
      </c>
      <c r="C106">
        <v>49</v>
      </c>
      <c r="D106" t="s">
        <v>411</v>
      </c>
      <c r="E106">
        <v>18889</v>
      </c>
    </row>
    <row r="107" spans="1:5" x14ac:dyDescent="0.25">
      <c r="A107" t="s">
        <v>52</v>
      </c>
      <c r="B107" s="179">
        <v>43799</v>
      </c>
      <c r="C107">
        <v>49</v>
      </c>
      <c r="D107" t="s">
        <v>412</v>
      </c>
      <c r="E107">
        <v>5151</v>
      </c>
    </row>
    <row r="108" spans="1:5" x14ac:dyDescent="0.25">
      <c r="A108" t="s">
        <v>52</v>
      </c>
      <c r="B108" s="179">
        <v>43799</v>
      </c>
      <c r="C108">
        <v>49</v>
      </c>
      <c r="D108" t="s">
        <v>413</v>
      </c>
      <c r="E108">
        <v>779</v>
      </c>
    </row>
    <row r="109" spans="1:5" x14ac:dyDescent="0.25">
      <c r="A109" t="s">
        <v>52</v>
      </c>
      <c r="B109" s="179">
        <v>43799</v>
      </c>
      <c r="C109">
        <v>49</v>
      </c>
      <c r="D109" t="s">
        <v>414</v>
      </c>
      <c r="E109">
        <v>27</v>
      </c>
    </row>
    <row r="110" spans="1:5" x14ac:dyDescent="0.25">
      <c r="A110" t="s">
        <v>52</v>
      </c>
      <c r="B110" s="179">
        <v>43820</v>
      </c>
      <c r="C110">
        <v>49</v>
      </c>
      <c r="D110" t="s">
        <v>403</v>
      </c>
      <c r="E110">
        <v>406006</v>
      </c>
    </row>
    <row r="111" spans="1:5" x14ac:dyDescent="0.25">
      <c r="A111" t="s">
        <v>52</v>
      </c>
      <c r="B111" s="179">
        <v>43820</v>
      </c>
      <c r="C111">
        <v>49</v>
      </c>
      <c r="D111" t="s">
        <v>404</v>
      </c>
      <c r="E111">
        <v>33949</v>
      </c>
    </row>
    <row r="112" spans="1:5" x14ac:dyDescent="0.25">
      <c r="A112" t="s">
        <v>52</v>
      </c>
      <c r="B112" s="179">
        <v>43820</v>
      </c>
      <c r="C112">
        <v>49</v>
      </c>
      <c r="D112" t="s">
        <v>405</v>
      </c>
      <c r="E112">
        <v>52070</v>
      </c>
    </row>
    <row r="113" spans="1:5" x14ac:dyDescent="0.25">
      <c r="A113" t="s">
        <v>52</v>
      </c>
      <c r="B113" s="179">
        <v>43820</v>
      </c>
      <c r="C113">
        <v>49</v>
      </c>
      <c r="D113" t="s">
        <v>406</v>
      </c>
      <c r="E113">
        <v>8162</v>
      </c>
    </row>
    <row r="114" spans="1:5" x14ac:dyDescent="0.25">
      <c r="A114" t="s">
        <v>52</v>
      </c>
      <c r="B114" s="179">
        <v>43820</v>
      </c>
      <c r="C114">
        <v>49</v>
      </c>
      <c r="D114" t="s">
        <v>407</v>
      </c>
      <c r="E114">
        <v>1052</v>
      </c>
    </row>
    <row r="115" spans="1:5" x14ac:dyDescent="0.25">
      <c r="A115" t="s">
        <v>52</v>
      </c>
      <c r="B115" s="179">
        <v>43820</v>
      </c>
      <c r="C115">
        <v>49</v>
      </c>
      <c r="D115" t="s">
        <v>408</v>
      </c>
      <c r="E115">
        <v>313</v>
      </c>
    </row>
    <row r="116" spans="1:5" x14ac:dyDescent="0.25">
      <c r="A116" t="s">
        <v>52</v>
      </c>
      <c r="B116" s="179">
        <v>43820</v>
      </c>
      <c r="C116">
        <v>49</v>
      </c>
      <c r="D116" t="s">
        <v>409</v>
      </c>
      <c r="E116">
        <v>225445</v>
      </c>
    </row>
    <row r="117" spans="1:5" x14ac:dyDescent="0.25">
      <c r="A117" t="s">
        <v>52</v>
      </c>
      <c r="B117" s="179">
        <v>43820</v>
      </c>
      <c r="C117">
        <v>49</v>
      </c>
      <c r="D117" t="s">
        <v>410</v>
      </c>
      <c r="E117">
        <v>20531</v>
      </c>
    </row>
    <row r="118" spans="1:5" x14ac:dyDescent="0.25">
      <c r="A118" t="s">
        <v>52</v>
      </c>
      <c r="B118" s="179">
        <v>43820</v>
      </c>
      <c r="C118">
        <v>49</v>
      </c>
      <c r="D118" t="s">
        <v>411</v>
      </c>
      <c r="E118">
        <v>19026</v>
      </c>
    </row>
    <row r="119" spans="1:5" x14ac:dyDescent="0.25">
      <c r="A119" t="s">
        <v>52</v>
      </c>
      <c r="B119" s="179">
        <v>43820</v>
      </c>
      <c r="C119">
        <v>49</v>
      </c>
      <c r="D119" t="s">
        <v>412</v>
      </c>
      <c r="E119">
        <v>5169</v>
      </c>
    </row>
    <row r="120" spans="1:5" x14ac:dyDescent="0.25">
      <c r="A120" t="s">
        <v>52</v>
      </c>
      <c r="B120" s="179">
        <v>43820</v>
      </c>
      <c r="C120">
        <v>49</v>
      </c>
      <c r="D120" t="s">
        <v>413</v>
      </c>
      <c r="E120">
        <v>781</v>
      </c>
    </row>
    <row r="121" spans="1:5" x14ac:dyDescent="0.25">
      <c r="A121" t="s">
        <v>52</v>
      </c>
      <c r="B121" s="179">
        <v>43820</v>
      </c>
      <c r="C121">
        <v>49</v>
      </c>
      <c r="D121" t="s">
        <v>414</v>
      </c>
      <c r="E121">
        <v>27</v>
      </c>
    </row>
    <row r="122" spans="1:5" x14ac:dyDescent="0.25">
      <c r="A122" t="s">
        <v>52</v>
      </c>
      <c r="B122" s="179">
        <v>43855</v>
      </c>
      <c r="C122">
        <v>49</v>
      </c>
      <c r="D122" t="s">
        <v>403</v>
      </c>
      <c r="E122">
        <v>405968</v>
      </c>
    </row>
    <row r="123" spans="1:5" x14ac:dyDescent="0.25">
      <c r="A123" t="s">
        <v>52</v>
      </c>
      <c r="B123" s="179">
        <v>43855</v>
      </c>
      <c r="C123">
        <v>49</v>
      </c>
      <c r="D123" t="s">
        <v>404</v>
      </c>
      <c r="E123">
        <v>33948</v>
      </c>
    </row>
    <row r="124" spans="1:5" x14ac:dyDescent="0.25">
      <c r="A124" t="s">
        <v>52</v>
      </c>
      <c r="B124" s="179">
        <v>43855</v>
      </c>
      <c r="C124">
        <v>49</v>
      </c>
      <c r="D124" t="s">
        <v>405</v>
      </c>
      <c r="E124">
        <v>52138</v>
      </c>
    </row>
    <row r="125" spans="1:5" x14ac:dyDescent="0.25">
      <c r="A125" t="s">
        <v>52</v>
      </c>
      <c r="B125" s="179">
        <v>43855</v>
      </c>
      <c r="C125">
        <v>49</v>
      </c>
      <c r="D125" t="s">
        <v>406</v>
      </c>
      <c r="E125">
        <v>8165</v>
      </c>
    </row>
    <row r="126" spans="1:5" x14ac:dyDescent="0.25">
      <c r="A126" t="s">
        <v>52</v>
      </c>
      <c r="B126" s="179">
        <v>43855</v>
      </c>
      <c r="C126">
        <v>49</v>
      </c>
      <c r="D126" t="s">
        <v>407</v>
      </c>
      <c r="E126">
        <v>1052</v>
      </c>
    </row>
    <row r="127" spans="1:5" x14ac:dyDescent="0.25">
      <c r="A127" t="s">
        <v>52</v>
      </c>
      <c r="B127" s="179">
        <v>43855</v>
      </c>
      <c r="C127">
        <v>49</v>
      </c>
      <c r="D127" t="s">
        <v>408</v>
      </c>
      <c r="E127">
        <v>313</v>
      </c>
    </row>
    <row r="128" spans="1:5" x14ac:dyDescent="0.25">
      <c r="A128" t="s">
        <v>52</v>
      </c>
      <c r="B128" s="179">
        <v>43855</v>
      </c>
      <c r="C128">
        <v>49</v>
      </c>
      <c r="D128" t="s">
        <v>409</v>
      </c>
      <c r="E128">
        <v>225330</v>
      </c>
    </row>
    <row r="129" spans="1:5" x14ac:dyDescent="0.25">
      <c r="A129" t="s">
        <v>52</v>
      </c>
      <c r="B129" s="179">
        <v>43855</v>
      </c>
      <c r="C129">
        <v>49</v>
      </c>
      <c r="D129" t="s">
        <v>410</v>
      </c>
      <c r="E129">
        <v>20537</v>
      </c>
    </row>
    <row r="130" spans="1:5" x14ac:dyDescent="0.25">
      <c r="A130" t="s">
        <v>52</v>
      </c>
      <c r="B130" s="179">
        <v>43855</v>
      </c>
      <c r="C130">
        <v>49</v>
      </c>
      <c r="D130" t="s">
        <v>411</v>
      </c>
      <c r="E130">
        <v>19036</v>
      </c>
    </row>
    <row r="131" spans="1:5" x14ac:dyDescent="0.25">
      <c r="A131" t="s">
        <v>52</v>
      </c>
      <c r="B131" s="179">
        <v>43855</v>
      </c>
      <c r="C131">
        <v>49</v>
      </c>
      <c r="D131" t="s">
        <v>412</v>
      </c>
      <c r="E131">
        <v>5170</v>
      </c>
    </row>
    <row r="132" spans="1:5" x14ac:dyDescent="0.25">
      <c r="A132" t="s">
        <v>52</v>
      </c>
      <c r="B132" s="179">
        <v>43855</v>
      </c>
      <c r="C132">
        <v>49</v>
      </c>
      <c r="D132" t="s">
        <v>413</v>
      </c>
      <c r="E132">
        <v>782</v>
      </c>
    </row>
    <row r="133" spans="1:5" x14ac:dyDescent="0.25">
      <c r="A133" t="s">
        <v>52</v>
      </c>
      <c r="B133" s="179">
        <v>43855</v>
      </c>
      <c r="C133">
        <v>49</v>
      </c>
      <c r="D133" t="s">
        <v>414</v>
      </c>
      <c r="E133">
        <v>27</v>
      </c>
    </row>
    <row r="134" spans="1:5" x14ac:dyDescent="0.25">
      <c r="A134" t="s">
        <v>52</v>
      </c>
      <c r="B134" s="179">
        <v>43890</v>
      </c>
      <c r="C134">
        <v>49</v>
      </c>
      <c r="D134" t="s">
        <v>403</v>
      </c>
      <c r="E134">
        <v>406644</v>
      </c>
    </row>
    <row r="135" spans="1:5" x14ac:dyDescent="0.25">
      <c r="A135" t="s">
        <v>52</v>
      </c>
      <c r="B135" s="179">
        <v>43890</v>
      </c>
      <c r="C135">
        <v>49</v>
      </c>
      <c r="D135" t="s">
        <v>404</v>
      </c>
      <c r="E135">
        <v>33981</v>
      </c>
    </row>
    <row r="136" spans="1:5" x14ac:dyDescent="0.25">
      <c r="A136" t="s">
        <v>52</v>
      </c>
      <c r="B136" s="179">
        <v>43890</v>
      </c>
      <c r="C136">
        <v>49</v>
      </c>
      <c r="D136" t="s">
        <v>405</v>
      </c>
      <c r="E136">
        <v>52326</v>
      </c>
    </row>
    <row r="137" spans="1:5" x14ac:dyDescent="0.25">
      <c r="A137" t="s">
        <v>52</v>
      </c>
      <c r="B137" s="179">
        <v>43890</v>
      </c>
      <c r="C137">
        <v>49</v>
      </c>
      <c r="D137" t="s">
        <v>406</v>
      </c>
      <c r="E137">
        <v>8185</v>
      </c>
    </row>
    <row r="138" spans="1:5" x14ac:dyDescent="0.25">
      <c r="A138" t="s">
        <v>52</v>
      </c>
      <c r="B138" s="179">
        <v>43890</v>
      </c>
      <c r="C138">
        <v>49</v>
      </c>
      <c r="D138" t="s">
        <v>407</v>
      </c>
      <c r="E138">
        <v>1053</v>
      </c>
    </row>
    <row r="139" spans="1:5" x14ac:dyDescent="0.25">
      <c r="A139" t="s">
        <v>52</v>
      </c>
      <c r="B139" s="179">
        <v>43890</v>
      </c>
      <c r="C139">
        <v>49</v>
      </c>
      <c r="D139" t="s">
        <v>408</v>
      </c>
      <c r="E139">
        <v>314</v>
      </c>
    </row>
    <row r="140" spans="1:5" x14ac:dyDescent="0.25">
      <c r="A140" t="s">
        <v>52</v>
      </c>
      <c r="B140" s="179">
        <v>43890</v>
      </c>
      <c r="C140">
        <v>49</v>
      </c>
      <c r="D140" t="s">
        <v>409</v>
      </c>
      <c r="E140">
        <v>225922</v>
      </c>
    </row>
    <row r="141" spans="1:5" x14ac:dyDescent="0.25">
      <c r="A141" t="s">
        <v>52</v>
      </c>
      <c r="B141" s="179">
        <v>43890</v>
      </c>
      <c r="C141">
        <v>49</v>
      </c>
      <c r="D141" t="s">
        <v>410</v>
      </c>
      <c r="E141">
        <v>20563</v>
      </c>
    </row>
    <row r="142" spans="1:5" x14ac:dyDescent="0.25">
      <c r="A142" t="s">
        <v>52</v>
      </c>
      <c r="B142" s="179">
        <v>43890</v>
      </c>
      <c r="C142">
        <v>49</v>
      </c>
      <c r="D142" t="s">
        <v>411</v>
      </c>
      <c r="E142">
        <v>19131</v>
      </c>
    </row>
    <row r="143" spans="1:5" x14ac:dyDescent="0.25">
      <c r="A143" t="s">
        <v>52</v>
      </c>
      <c r="B143" s="179">
        <v>43890</v>
      </c>
      <c r="C143">
        <v>49</v>
      </c>
      <c r="D143" t="s">
        <v>412</v>
      </c>
      <c r="E143">
        <v>5182</v>
      </c>
    </row>
    <row r="144" spans="1:5" x14ac:dyDescent="0.25">
      <c r="A144" t="s">
        <v>52</v>
      </c>
      <c r="B144" s="179">
        <v>43890</v>
      </c>
      <c r="C144">
        <v>49</v>
      </c>
      <c r="D144" t="s">
        <v>413</v>
      </c>
      <c r="E144">
        <v>783</v>
      </c>
    </row>
    <row r="145" spans="1:5" x14ac:dyDescent="0.25">
      <c r="A145" t="s">
        <v>52</v>
      </c>
      <c r="B145" s="179">
        <v>43890</v>
      </c>
      <c r="C145">
        <v>49</v>
      </c>
      <c r="D145" t="s">
        <v>414</v>
      </c>
      <c r="E145">
        <v>28</v>
      </c>
    </row>
    <row r="146" spans="1:5" x14ac:dyDescent="0.25">
      <c r="A146" t="s">
        <v>52</v>
      </c>
      <c r="B146" s="179">
        <v>43918</v>
      </c>
      <c r="C146">
        <v>49</v>
      </c>
      <c r="D146" t="s">
        <v>403</v>
      </c>
      <c r="E146">
        <v>407456</v>
      </c>
    </row>
    <row r="147" spans="1:5" x14ac:dyDescent="0.25">
      <c r="A147" t="s">
        <v>52</v>
      </c>
      <c r="B147" s="179">
        <v>43918</v>
      </c>
      <c r="C147">
        <v>49</v>
      </c>
      <c r="D147" t="s">
        <v>404</v>
      </c>
      <c r="E147">
        <v>33994</v>
      </c>
    </row>
    <row r="148" spans="1:5" x14ac:dyDescent="0.25">
      <c r="A148" t="s">
        <v>52</v>
      </c>
      <c r="B148" s="179">
        <v>43918</v>
      </c>
      <c r="C148">
        <v>49</v>
      </c>
      <c r="D148" t="s">
        <v>405</v>
      </c>
      <c r="E148">
        <v>52454</v>
      </c>
    </row>
    <row r="149" spans="1:5" x14ac:dyDescent="0.25">
      <c r="A149" t="s">
        <v>52</v>
      </c>
      <c r="B149" s="179">
        <v>43918</v>
      </c>
      <c r="C149">
        <v>49</v>
      </c>
      <c r="D149" t="s">
        <v>406</v>
      </c>
      <c r="E149">
        <v>8195</v>
      </c>
    </row>
    <row r="150" spans="1:5" x14ac:dyDescent="0.25">
      <c r="A150" t="s">
        <v>52</v>
      </c>
      <c r="B150" s="179">
        <v>43918</v>
      </c>
      <c r="C150">
        <v>49</v>
      </c>
      <c r="D150" t="s">
        <v>407</v>
      </c>
      <c r="E150">
        <v>1054</v>
      </c>
    </row>
    <row r="151" spans="1:5" x14ac:dyDescent="0.25">
      <c r="A151" t="s">
        <v>52</v>
      </c>
      <c r="B151" s="179">
        <v>43918</v>
      </c>
      <c r="C151">
        <v>49</v>
      </c>
      <c r="D151" t="s">
        <v>408</v>
      </c>
      <c r="E151">
        <v>315</v>
      </c>
    </row>
    <row r="152" spans="1:5" x14ac:dyDescent="0.25">
      <c r="A152" t="s">
        <v>52</v>
      </c>
      <c r="B152" s="179">
        <v>43918</v>
      </c>
      <c r="C152">
        <v>49</v>
      </c>
      <c r="D152" t="s">
        <v>409</v>
      </c>
      <c r="E152">
        <v>226356</v>
      </c>
    </row>
    <row r="153" spans="1:5" x14ac:dyDescent="0.25">
      <c r="A153" t="s">
        <v>52</v>
      </c>
      <c r="B153" s="179">
        <v>43918</v>
      </c>
      <c r="C153">
        <v>49</v>
      </c>
      <c r="D153" t="s">
        <v>410</v>
      </c>
      <c r="E153">
        <v>20575</v>
      </c>
    </row>
    <row r="154" spans="1:5" x14ac:dyDescent="0.25">
      <c r="A154" t="s">
        <v>52</v>
      </c>
      <c r="B154" s="179">
        <v>43918</v>
      </c>
      <c r="C154">
        <v>49</v>
      </c>
      <c r="D154" t="s">
        <v>411</v>
      </c>
      <c r="E154">
        <v>19170</v>
      </c>
    </row>
    <row r="155" spans="1:5" x14ac:dyDescent="0.25">
      <c r="A155" t="s">
        <v>52</v>
      </c>
      <c r="B155" s="179">
        <v>43918</v>
      </c>
      <c r="C155">
        <v>49</v>
      </c>
      <c r="D155" t="s">
        <v>412</v>
      </c>
      <c r="E155">
        <v>5179</v>
      </c>
    </row>
    <row r="156" spans="1:5" x14ac:dyDescent="0.25">
      <c r="A156" t="s">
        <v>52</v>
      </c>
      <c r="B156" s="179">
        <v>43918</v>
      </c>
      <c r="C156">
        <v>49</v>
      </c>
      <c r="D156" t="s">
        <v>413</v>
      </c>
      <c r="E156">
        <v>784</v>
      </c>
    </row>
    <row r="157" spans="1:5" x14ac:dyDescent="0.25">
      <c r="A157" t="s">
        <v>52</v>
      </c>
      <c r="B157" s="179">
        <v>43918</v>
      </c>
      <c r="C157">
        <v>49</v>
      </c>
      <c r="D157" t="s">
        <v>414</v>
      </c>
      <c r="E157">
        <v>28</v>
      </c>
    </row>
    <row r="158" spans="1:5" x14ac:dyDescent="0.25">
      <c r="A158" t="s">
        <v>53</v>
      </c>
      <c r="B158" s="179">
        <v>43554</v>
      </c>
      <c r="C158">
        <v>49</v>
      </c>
      <c r="D158" t="s">
        <v>403</v>
      </c>
      <c r="E158">
        <v>61152</v>
      </c>
    </row>
    <row r="159" spans="1:5" x14ac:dyDescent="0.25">
      <c r="A159" t="s">
        <v>53</v>
      </c>
      <c r="B159" s="179">
        <v>43554</v>
      </c>
      <c r="C159">
        <v>49</v>
      </c>
      <c r="D159" t="s">
        <v>404</v>
      </c>
      <c r="E159">
        <v>13608</v>
      </c>
    </row>
    <row r="160" spans="1:5" x14ac:dyDescent="0.25">
      <c r="A160" t="s">
        <v>53</v>
      </c>
      <c r="B160" s="179">
        <v>43554</v>
      </c>
      <c r="C160">
        <v>49</v>
      </c>
      <c r="D160" t="s">
        <v>405</v>
      </c>
      <c r="E160">
        <v>7753</v>
      </c>
    </row>
    <row r="161" spans="1:5" x14ac:dyDescent="0.25">
      <c r="A161" t="s">
        <v>53</v>
      </c>
      <c r="B161" s="179">
        <v>43554</v>
      </c>
      <c r="C161">
        <v>49</v>
      </c>
      <c r="D161" t="s">
        <v>406</v>
      </c>
      <c r="E161">
        <v>1046</v>
      </c>
    </row>
    <row r="162" spans="1:5" x14ac:dyDescent="0.25">
      <c r="A162" t="s">
        <v>53</v>
      </c>
      <c r="B162" s="179">
        <v>43554</v>
      </c>
      <c r="C162">
        <v>49</v>
      </c>
      <c r="D162" t="s">
        <v>407</v>
      </c>
      <c r="E162">
        <v>84</v>
      </c>
    </row>
    <row r="163" spans="1:5" x14ac:dyDescent="0.25">
      <c r="A163" t="s">
        <v>53</v>
      </c>
      <c r="B163" s="179">
        <v>43554</v>
      </c>
      <c r="C163">
        <v>49</v>
      </c>
      <c r="D163" t="s">
        <v>409</v>
      </c>
      <c r="E163">
        <v>39582</v>
      </c>
    </row>
    <row r="164" spans="1:5" x14ac:dyDescent="0.25">
      <c r="A164" t="s">
        <v>53</v>
      </c>
      <c r="B164" s="179">
        <v>43554</v>
      </c>
      <c r="C164">
        <v>49</v>
      </c>
      <c r="D164" t="s">
        <v>410</v>
      </c>
      <c r="E164">
        <v>9251</v>
      </c>
    </row>
    <row r="165" spans="1:5" x14ac:dyDescent="0.25">
      <c r="A165" t="s">
        <v>53</v>
      </c>
      <c r="B165" s="179">
        <v>43554</v>
      </c>
      <c r="C165">
        <v>49</v>
      </c>
      <c r="D165" t="s">
        <v>411</v>
      </c>
      <c r="E165">
        <v>2620</v>
      </c>
    </row>
    <row r="166" spans="1:5" x14ac:dyDescent="0.25">
      <c r="A166" t="s">
        <v>53</v>
      </c>
      <c r="B166" s="179">
        <v>43554</v>
      </c>
      <c r="C166">
        <v>49</v>
      </c>
      <c r="D166" t="s">
        <v>412</v>
      </c>
      <c r="E166">
        <v>603</v>
      </c>
    </row>
    <row r="167" spans="1:5" x14ac:dyDescent="0.25">
      <c r="A167" t="s">
        <v>53</v>
      </c>
      <c r="B167" s="179">
        <v>43554</v>
      </c>
      <c r="C167">
        <v>49</v>
      </c>
      <c r="D167" t="s">
        <v>413</v>
      </c>
      <c r="E167">
        <v>84</v>
      </c>
    </row>
    <row r="168" spans="1:5" x14ac:dyDescent="0.25">
      <c r="A168" t="s">
        <v>53</v>
      </c>
      <c r="B168" s="179">
        <v>43582</v>
      </c>
      <c r="C168">
        <v>49</v>
      </c>
      <c r="D168" t="s">
        <v>403</v>
      </c>
      <c r="E168">
        <v>65215</v>
      </c>
    </row>
    <row r="169" spans="1:5" x14ac:dyDescent="0.25">
      <c r="A169" t="s">
        <v>53</v>
      </c>
      <c r="B169" s="179">
        <v>43582</v>
      </c>
      <c r="C169">
        <v>49</v>
      </c>
      <c r="D169" t="s">
        <v>404</v>
      </c>
      <c r="E169">
        <v>13907</v>
      </c>
    </row>
    <row r="170" spans="1:5" x14ac:dyDescent="0.25">
      <c r="A170" t="s">
        <v>53</v>
      </c>
      <c r="B170" s="179">
        <v>43582</v>
      </c>
      <c r="C170">
        <v>49</v>
      </c>
      <c r="D170" t="s">
        <v>405</v>
      </c>
      <c r="E170">
        <v>9118</v>
      </c>
    </row>
    <row r="171" spans="1:5" x14ac:dyDescent="0.25">
      <c r="A171" t="s">
        <v>53</v>
      </c>
      <c r="B171" s="179">
        <v>43582</v>
      </c>
      <c r="C171">
        <v>49</v>
      </c>
      <c r="D171" t="s">
        <v>406</v>
      </c>
      <c r="E171">
        <v>1307</v>
      </c>
    </row>
    <row r="172" spans="1:5" x14ac:dyDescent="0.25">
      <c r="A172" t="s">
        <v>53</v>
      </c>
      <c r="B172" s="179">
        <v>43582</v>
      </c>
      <c r="C172">
        <v>49</v>
      </c>
      <c r="D172" t="s">
        <v>407</v>
      </c>
      <c r="E172">
        <v>117</v>
      </c>
    </row>
    <row r="173" spans="1:5" x14ac:dyDescent="0.25">
      <c r="A173" t="s">
        <v>53</v>
      </c>
      <c r="B173" s="179">
        <v>43582</v>
      </c>
      <c r="C173">
        <v>49</v>
      </c>
      <c r="D173" t="s">
        <v>409</v>
      </c>
      <c r="E173">
        <v>43164</v>
      </c>
    </row>
    <row r="174" spans="1:5" x14ac:dyDescent="0.25">
      <c r="A174" t="s">
        <v>53</v>
      </c>
      <c r="B174" s="179">
        <v>43582</v>
      </c>
      <c r="C174">
        <v>49</v>
      </c>
      <c r="D174" t="s">
        <v>410</v>
      </c>
      <c r="E174">
        <v>9517</v>
      </c>
    </row>
    <row r="175" spans="1:5" x14ac:dyDescent="0.25">
      <c r="A175" t="s">
        <v>53</v>
      </c>
      <c r="B175" s="179">
        <v>43582</v>
      </c>
      <c r="C175">
        <v>49</v>
      </c>
      <c r="D175" t="s">
        <v>411</v>
      </c>
      <c r="E175">
        <v>3513</v>
      </c>
    </row>
    <row r="176" spans="1:5" x14ac:dyDescent="0.25">
      <c r="A176" t="s">
        <v>53</v>
      </c>
      <c r="B176" s="179">
        <v>43582</v>
      </c>
      <c r="C176">
        <v>49</v>
      </c>
      <c r="D176" t="s">
        <v>412</v>
      </c>
      <c r="E176">
        <v>881</v>
      </c>
    </row>
    <row r="177" spans="1:5" x14ac:dyDescent="0.25">
      <c r="A177" t="s">
        <v>53</v>
      </c>
      <c r="B177" s="179">
        <v>43582</v>
      </c>
      <c r="C177">
        <v>49</v>
      </c>
      <c r="D177" t="s">
        <v>413</v>
      </c>
      <c r="E177">
        <v>128</v>
      </c>
    </row>
    <row r="178" spans="1:5" x14ac:dyDescent="0.25">
      <c r="A178" t="s">
        <v>53</v>
      </c>
      <c r="B178" s="179">
        <v>43582</v>
      </c>
      <c r="C178">
        <v>49</v>
      </c>
      <c r="D178" t="s">
        <v>414</v>
      </c>
      <c r="E178">
        <v>1</v>
      </c>
    </row>
    <row r="179" spans="1:5" x14ac:dyDescent="0.25">
      <c r="A179" t="s">
        <v>53</v>
      </c>
      <c r="B179" s="179">
        <v>43610</v>
      </c>
      <c r="C179">
        <v>49</v>
      </c>
      <c r="D179" t="s">
        <v>403</v>
      </c>
      <c r="E179">
        <v>61544</v>
      </c>
    </row>
    <row r="180" spans="1:5" x14ac:dyDescent="0.25">
      <c r="A180" t="s">
        <v>53</v>
      </c>
      <c r="B180" s="179">
        <v>43610</v>
      </c>
      <c r="C180">
        <v>49</v>
      </c>
      <c r="D180" t="s">
        <v>404</v>
      </c>
      <c r="E180">
        <v>13210</v>
      </c>
    </row>
    <row r="181" spans="1:5" x14ac:dyDescent="0.25">
      <c r="A181" t="s">
        <v>53</v>
      </c>
      <c r="B181" s="179">
        <v>43610</v>
      </c>
      <c r="C181">
        <v>49</v>
      </c>
      <c r="D181" t="s">
        <v>405</v>
      </c>
      <c r="E181">
        <v>9642</v>
      </c>
    </row>
    <row r="182" spans="1:5" x14ac:dyDescent="0.25">
      <c r="A182" t="s">
        <v>53</v>
      </c>
      <c r="B182" s="179">
        <v>43610</v>
      </c>
      <c r="C182">
        <v>49</v>
      </c>
      <c r="D182" t="s">
        <v>406</v>
      </c>
      <c r="E182">
        <v>1299</v>
      </c>
    </row>
    <row r="183" spans="1:5" x14ac:dyDescent="0.25">
      <c r="A183" t="s">
        <v>53</v>
      </c>
      <c r="B183" s="179">
        <v>43610</v>
      </c>
      <c r="C183">
        <v>49</v>
      </c>
      <c r="D183" t="s">
        <v>407</v>
      </c>
      <c r="E183">
        <v>131</v>
      </c>
    </row>
    <row r="184" spans="1:5" x14ac:dyDescent="0.25">
      <c r="A184" t="s">
        <v>53</v>
      </c>
      <c r="B184" s="179">
        <v>43610</v>
      </c>
      <c r="C184">
        <v>49</v>
      </c>
      <c r="D184" t="s">
        <v>408</v>
      </c>
      <c r="E184">
        <v>2</v>
      </c>
    </row>
    <row r="185" spans="1:5" x14ac:dyDescent="0.25">
      <c r="A185" t="s">
        <v>53</v>
      </c>
      <c r="B185" s="179">
        <v>43610</v>
      </c>
      <c r="C185">
        <v>49</v>
      </c>
      <c r="D185" t="s">
        <v>409</v>
      </c>
      <c r="E185">
        <v>40708</v>
      </c>
    </row>
    <row r="186" spans="1:5" x14ac:dyDescent="0.25">
      <c r="A186" t="s">
        <v>53</v>
      </c>
      <c r="B186" s="179">
        <v>43610</v>
      </c>
      <c r="C186">
        <v>49</v>
      </c>
      <c r="D186" t="s">
        <v>410</v>
      </c>
      <c r="E186">
        <v>8320</v>
      </c>
    </row>
    <row r="187" spans="1:5" x14ac:dyDescent="0.25">
      <c r="A187" t="s">
        <v>53</v>
      </c>
      <c r="B187" s="179">
        <v>43610</v>
      </c>
      <c r="C187">
        <v>49</v>
      </c>
      <c r="D187" t="s">
        <v>411</v>
      </c>
      <c r="E187">
        <v>3003</v>
      </c>
    </row>
    <row r="188" spans="1:5" x14ac:dyDescent="0.25">
      <c r="A188" t="s">
        <v>53</v>
      </c>
      <c r="B188" s="179">
        <v>43610</v>
      </c>
      <c r="C188">
        <v>49</v>
      </c>
      <c r="D188" t="s">
        <v>412</v>
      </c>
      <c r="E188">
        <v>707</v>
      </c>
    </row>
    <row r="189" spans="1:5" x14ac:dyDescent="0.25">
      <c r="A189" t="s">
        <v>53</v>
      </c>
      <c r="B189" s="179">
        <v>43610</v>
      </c>
      <c r="C189">
        <v>49</v>
      </c>
      <c r="D189" t="s">
        <v>413</v>
      </c>
      <c r="E189">
        <v>101</v>
      </c>
    </row>
    <row r="190" spans="1:5" x14ac:dyDescent="0.25">
      <c r="A190" t="s">
        <v>53</v>
      </c>
      <c r="B190" s="179">
        <v>43610</v>
      </c>
      <c r="C190">
        <v>49</v>
      </c>
      <c r="D190" t="s">
        <v>414</v>
      </c>
      <c r="E190">
        <v>2</v>
      </c>
    </row>
    <row r="191" spans="1:5" x14ac:dyDescent="0.25">
      <c r="A191" t="s">
        <v>53</v>
      </c>
      <c r="B191" s="179">
        <v>43645</v>
      </c>
      <c r="C191">
        <v>49</v>
      </c>
      <c r="D191" t="s">
        <v>403</v>
      </c>
      <c r="E191">
        <v>60130</v>
      </c>
    </row>
    <row r="192" spans="1:5" x14ac:dyDescent="0.25">
      <c r="A192" t="s">
        <v>53</v>
      </c>
      <c r="B192" s="179">
        <v>43645</v>
      </c>
      <c r="C192">
        <v>49</v>
      </c>
      <c r="D192" t="s">
        <v>404</v>
      </c>
      <c r="E192">
        <v>13108</v>
      </c>
    </row>
    <row r="193" spans="1:5" x14ac:dyDescent="0.25">
      <c r="A193" t="s">
        <v>53</v>
      </c>
      <c r="B193" s="179">
        <v>43645</v>
      </c>
      <c r="C193">
        <v>49</v>
      </c>
      <c r="D193" t="s">
        <v>405</v>
      </c>
      <c r="E193">
        <v>7240</v>
      </c>
    </row>
    <row r="194" spans="1:5" x14ac:dyDescent="0.25">
      <c r="A194" t="s">
        <v>53</v>
      </c>
      <c r="B194" s="179">
        <v>43645</v>
      </c>
      <c r="C194">
        <v>49</v>
      </c>
      <c r="D194" t="s">
        <v>406</v>
      </c>
      <c r="E194">
        <v>958</v>
      </c>
    </row>
    <row r="195" spans="1:5" x14ac:dyDescent="0.25">
      <c r="A195" t="s">
        <v>53</v>
      </c>
      <c r="B195" s="179">
        <v>43645</v>
      </c>
      <c r="C195">
        <v>49</v>
      </c>
      <c r="D195" t="s">
        <v>407</v>
      </c>
      <c r="E195">
        <v>96</v>
      </c>
    </row>
    <row r="196" spans="1:5" x14ac:dyDescent="0.25">
      <c r="A196" t="s">
        <v>53</v>
      </c>
      <c r="B196" s="179">
        <v>43645</v>
      </c>
      <c r="C196">
        <v>49</v>
      </c>
      <c r="D196" t="s">
        <v>408</v>
      </c>
      <c r="E196">
        <v>1</v>
      </c>
    </row>
    <row r="197" spans="1:5" x14ac:dyDescent="0.25">
      <c r="A197" t="s">
        <v>53</v>
      </c>
      <c r="B197" s="179">
        <v>43645</v>
      </c>
      <c r="C197">
        <v>49</v>
      </c>
      <c r="D197" t="s">
        <v>409</v>
      </c>
      <c r="E197">
        <v>39047</v>
      </c>
    </row>
    <row r="198" spans="1:5" x14ac:dyDescent="0.25">
      <c r="A198" t="s">
        <v>53</v>
      </c>
      <c r="B198" s="179">
        <v>43645</v>
      </c>
      <c r="C198">
        <v>49</v>
      </c>
      <c r="D198" t="s">
        <v>410</v>
      </c>
      <c r="E198">
        <v>6961</v>
      </c>
    </row>
    <row r="199" spans="1:5" x14ac:dyDescent="0.25">
      <c r="A199" t="s">
        <v>53</v>
      </c>
      <c r="B199" s="179">
        <v>43645</v>
      </c>
      <c r="C199">
        <v>49</v>
      </c>
      <c r="D199" t="s">
        <v>411</v>
      </c>
      <c r="E199">
        <v>2426</v>
      </c>
    </row>
    <row r="200" spans="1:5" x14ac:dyDescent="0.25">
      <c r="A200" t="s">
        <v>53</v>
      </c>
      <c r="B200" s="179">
        <v>43645</v>
      </c>
      <c r="C200">
        <v>49</v>
      </c>
      <c r="D200" t="s">
        <v>412</v>
      </c>
      <c r="E200">
        <v>561</v>
      </c>
    </row>
    <row r="201" spans="1:5" x14ac:dyDescent="0.25">
      <c r="A201" t="s">
        <v>53</v>
      </c>
      <c r="B201" s="179">
        <v>43645</v>
      </c>
      <c r="C201">
        <v>49</v>
      </c>
      <c r="D201" t="s">
        <v>413</v>
      </c>
      <c r="E201">
        <v>74</v>
      </c>
    </row>
    <row r="202" spans="1:5" x14ac:dyDescent="0.25">
      <c r="A202" t="s">
        <v>53</v>
      </c>
      <c r="B202" s="179">
        <v>43645</v>
      </c>
      <c r="C202">
        <v>49</v>
      </c>
      <c r="D202" t="s">
        <v>414</v>
      </c>
      <c r="E202">
        <v>1</v>
      </c>
    </row>
    <row r="203" spans="1:5" x14ac:dyDescent="0.25">
      <c r="A203" t="s">
        <v>53</v>
      </c>
      <c r="B203" s="179">
        <v>43673</v>
      </c>
      <c r="C203">
        <v>49</v>
      </c>
      <c r="D203" t="s">
        <v>403</v>
      </c>
      <c r="E203">
        <v>65491</v>
      </c>
    </row>
    <row r="204" spans="1:5" x14ac:dyDescent="0.25">
      <c r="A204" t="s">
        <v>53</v>
      </c>
      <c r="B204" s="179">
        <v>43673</v>
      </c>
      <c r="C204">
        <v>49</v>
      </c>
      <c r="D204" t="s">
        <v>404</v>
      </c>
      <c r="E204">
        <v>13421</v>
      </c>
    </row>
    <row r="205" spans="1:5" x14ac:dyDescent="0.25">
      <c r="A205" t="s">
        <v>53</v>
      </c>
      <c r="B205" s="179">
        <v>43673</v>
      </c>
      <c r="C205">
        <v>49</v>
      </c>
      <c r="D205" t="s">
        <v>405</v>
      </c>
      <c r="E205">
        <v>9665</v>
      </c>
    </row>
    <row r="206" spans="1:5" x14ac:dyDescent="0.25">
      <c r="A206" t="s">
        <v>53</v>
      </c>
      <c r="B206" s="179">
        <v>43673</v>
      </c>
      <c r="C206">
        <v>49</v>
      </c>
      <c r="D206" t="s">
        <v>406</v>
      </c>
      <c r="E206">
        <v>1257</v>
      </c>
    </row>
    <row r="207" spans="1:5" x14ac:dyDescent="0.25">
      <c r="A207" t="s">
        <v>53</v>
      </c>
      <c r="B207" s="179">
        <v>43673</v>
      </c>
      <c r="C207">
        <v>49</v>
      </c>
      <c r="D207" t="s">
        <v>407</v>
      </c>
      <c r="E207">
        <v>140</v>
      </c>
    </row>
    <row r="208" spans="1:5" x14ac:dyDescent="0.25">
      <c r="A208" t="s">
        <v>53</v>
      </c>
      <c r="B208" s="179">
        <v>43673</v>
      </c>
      <c r="C208">
        <v>49</v>
      </c>
      <c r="D208" t="s">
        <v>408</v>
      </c>
      <c r="E208">
        <v>1</v>
      </c>
    </row>
    <row r="209" spans="1:5" x14ac:dyDescent="0.25">
      <c r="A209" t="s">
        <v>53</v>
      </c>
      <c r="B209" s="179">
        <v>43673</v>
      </c>
      <c r="C209">
        <v>49</v>
      </c>
      <c r="D209" t="s">
        <v>409</v>
      </c>
      <c r="E209">
        <v>40653</v>
      </c>
    </row>
    <row r="210" spans="1:5" x14ac:dyDescent="0.25">
      <c r="A210" t="s">
        <v>53</v>
      </c>
      <c r="B210" s="179">
        <v>43673</v>
      </c>
      <c r="C210">
        <v>49</v>
      </c>
      <c r="D210" t="s">
        <v>410</v>
      </c>
      <c r="E210">
        <v>6591</v>
      </c>
    </row>
    <row r="211" spans="1:5" x14ac:dyDescent="0.25">
      <c r="A211" t="s">
        <v>53</v>
      </c>
      <c r="B211" s="179">
        <v>43673</v>
      </c>
      <c r="C211">
        <v>49</v>
      </c>
      <c r="D211" t="s">
        <v>411</v>
      </c>
      <c r="E211">
        <v>2650</v>
      </c>
    </row>
    <row r="212" spans="1:5" x14ac:dyDescent="0.25">
      <c r="A212" t="s">
        <v>53</v>
      </c>
      <c r="B212" s="179">
        <v>43673</v>
      </c>
      <c r="C212">
        <v>49</v>
      </c>
      <c r="D212" t="s">
        <v>412</v>
      </c>
      <c r="E212">
        <v>613</v>
      </c>
    </row>
    <row r="213" spans="1:5" x14ac:dyDescent="0.25">
      <c r="A213" t="s">
        <v>53</v>
      </c>
      <c r="B213" s="179">
        <v>43673</v>
      </c>
      <c r="C213">
        <v>49</v>
      </c>
      <c r="D213" t="s">
        <v>413</v>
      </c>
      <c r="E213">
        <v>87</v>
      </c>
    </row>
    <row r="214" spans="1:5" x14ac:dyDescent="0.25">
      <c r="A214" t="s">
        <v>53</v>
      </c>
      <c r="B214" s="179">
        <v>43673</v>
      </c>
      <c r="C214">
        <v>49</v>
      </c>
      <c r="D214" t="s">
        <v>414</v>
      </c>
      <c r="E214">
        <v>1</v>
      </c>
    </row>
    <row r="215" spans="1:5" x14ac:dyDescent="0.25">
      <c r="A215" t="s">
        <v>53</v>
      </c>
      <c r="B215" s="179">
        <v>43708</v>
      </c>
      <c r="C215">
        <v>49</v>
      </c>
      <c r="D215" t="s">
        <v>403</v>
      </c>
      <c r="E215">
        <v>67412</v>
      </c>
    </row>
    <row r="216" spans="1:5" x14ac:dyDescent="0.25">
      <c r="A216" t="s">
        <v>53</v>
      </c>
      <c r="B216" s="179">
        <v>43708</v>
      </c>
      <c r="C216">
        <v>49</v>
      </c>
      <c r="D216" t="s">
        <v>404</v>
      </c>
      <c r="E216">
        <v>13647</v>
      </c>
    </row>
    <row r="217" spans="1:5" x14ac:dyDescent="0.25">
      <c r="A217" t="s">
        <v>53</v>
      </c>
      <c r="B217" s="179">
        <v>43708</v>
      </c>
      <c r="C217">
        <v>49</v>
      </c>
      <c r="D217" t="s">
        <v>405</v>
      </c>
      <c r="E217">
        <v>7968</v>
      </c>
    </row>
    <row r="218" spans="1:5" x14ac:dyDescent="0.25">
      <c r="A218" t="s">
        <v>53</v>
      </c>
      <c r="B218" s="179">
        <v>43708</v>
      </c>
      <c r="C218">
        <v>49</v>
      </c>
      <c r="D218" t="s">
        <v>406</v>
      </c>
      <c r="E218">
        <v>1047</v>
      </c>
    </row>
    <row r="219" spans="1:5" x14ac:dyDescent="0.25">
      <c r="A219" t="s">
        <v>53</v>
      </c>
      <c r="B219" s="179">
        <v>43708</v>
      </c>
      <c r="C219">
        <v>49</v>
      </c>
      <c r="D219" t="s">
        <v>407</v>
      </c>
      <c r="E219">
        <v>104</v>
      </c>
    </row>
    <row r="220" spans="1:5" x14ac:dyDescent="0.25">
      <c r="A220" t="s">
        <v>53</v>
      </c>
      <c r="B220" s="179">
        <v>43708</v>
      </c>
      <c r="C220">
        <v>49</v>
      </c>
      <c r="D220" t="s">
        <v>408</v>
      </c>
      <c r="E220">
        <v>1</v>
      </c>
    </row>
    <row r="221" spans="1:5" x14ac:dyDescent="0.25">
      <c r="A221" t="s">
        <v>53</v>
      </c>
      <c r="B221" s="179">
        <v>43708</v>
      </c>
      <c r="C221">
        <v>49</v>
      </c>
      <c r="D221" t="s">
        <v>409</v>
      </c>
      <c r="E221">
        <v>39147</v>
      </c>
    </row>
    <row r="222" spans="1:5" x14ac:dyDescent="0.25">
      <c r="A222" t="s">
        <v>53</v>
      </c>
      <c r="B222" s="179">
        <v>43708</v>
      </c>
      <c r="C222">
        <v>49</v>
      </c>
      <c r="D222" t="s">
        <v>410</v>
      </c>
      <c r="E222">
        <v>6512</v>
      </c>
    </row>
    <row r="223" spans="1:5" x14ac:dyDescent="0.25">
      <c r="A223" t="s">
        <v>53</v>
      </c>
      <c r="B223" s="179">
        <v>43708</v>
      </c>
      <c r="C223">
        <v>49</v>
      </c>
      <c r="D223" t="s">
        <v>411</v>
      </c>
      <c r="E223">
        <v>2521</v>
      </c>
    </row>
    <row r="224" spans="1:5" x14ac:dyDescent="0.25">
      <c r="A224" t="s">
        <v>53</v>
      </c>
      <c r="B224" s="179">
        <v>43708</v>
      </c>
      <c r="C224">
        <v>49</v>
      </c>
      <c r="D224" t="s">
        <v>412</v>
      </c>
      <c r="E224">
        <v>566</v>
      </c>
    </row>
    <row r="225" spans="1:5" x14ac:dyDescent="0.25">
      <c r="A225" t="s">
        <v>53</v>
      </c>
      <c r="B225" s="179">
        <v>43708</v>
      </c>
      <c r="C225">
        <v>49</v>
      </c>
      <c r="D225" t="s">
        <v>413</v>
      </c>
      <c r="E225">
        <v>73</v>
      </c>
    </row>
    <row r="226" spans="1:5" x14ac:dyDescent="0.25">
      <c r="A226" t="s">
        <v>53</v>
      </c>
      <c r="B226" s="179">
        <v>43708</v>
      </c>
      <c r="C226">
        <v>49</v>
      </c>
      <c r="D226" t="s">
        <v>414</v>
      </c>
      <c r="E226">
        <v>2</v>
      </c>
    </row>
    <row r="227" spans="1:5" x14ac:dyDescent="0.25">
      <c r="A227" t="s">
        <v>53</v>
      </c>
      <c r="B227" s="179">
        <v>43736</v>
      </c>
      <c r="C227">
        <v>49</v>
      </c>
      <c r="D227" t="s">
        <v>403</v>
      </c>
      <c r="E227">
        <v>71579</v>
      </c>
    </row>
    <row r="228" spans="1:5" x14ac:dyDescent="0.25">
      <c r="A228" t="s">
        <v>53</v>
      </c>
      <c r="B228" s="179">
        <v>43736</v>
      </c>
      <c r="C228">
        <v>49</v>
      </c>
      <c r="D228" t="s">
        <v>404</v>
      </c>
      <c r="E228">
        <v>14469</v>
      </c>
    </row>
    <row r="229" spans="1:5" x14ac:dyDescent="0.25">
      <c r="A229" t="s">
        <v>53</v>
      </c>
      <c r="B229" s="179">
        <v>43736</v>
      </c>
      <c r="C229">
        <v>49</v>
      </c>
      <c r="D229" t="s">
        <v>405</v>
      </c>
      <c r="E229">
        <v>9866</v>
      </c>
    </row>
    <row r="230" spans="1:5" x14ac:dyDescent="0.25">
      <c r="A230" t="s">
        <v>53</v>
      </c>
      <c r="B230" s="179">
        <v>43736</v>
      </c>
      <c r="C230">
        <v>49</v>
      </c>
      <c r="D230" t="s">
        <v>406</v>
      </c>
      <c r="E230">
        <v>1239</v>
      </c>
    </row>
    <row r="231" spans="1:5" x14ac:dyDescent="0.25">
      <c r="A231" t="s">
        <v>53</v>
      </c>
      <c r="B231" s="179">
        <v>43736</v>
      </c>
      <c r="C231">
        <v>49</v>
      </c>
      <c r="D231" t="s">
        <v>407</v>
      </c>
      <c r="E231">
        <v>122</v>
      </c>
    </row>
    <row r="232" spans="1:5" x14ac:dyDescent="0.25">
      <c r="A232" t="s">
        <v>53</v>
      </c>
      <c r="B232" s="179">
        <v>43736</v>
      </c>
      <c r="C232">
        <v>49</v>
      </c>
      <c r="D232" t="s">
        <v>408</v>
      </c>
      <c r="E232">
        <v>1</v>
      </c>
    </row>
    <row r="233" spans="1:5" x14ac:dyDescent="0.25">
      <c r="A233" t="s">
        <v>53</v>
      </c>
      <c r="B233" s="179">
        <v>43736</v>
      </c>
      <c r="C233">
        <v>49</v>
      </c>
      <c r="D233" t="s">
        <v>409</v>
      </c>
      <c r="E233">
        <v>38855</v>
      </c>
    </row>
    <row r="234" spans="1:5" x14ac:dyDescent="0.25">
      <c r="A234" t="s">
        <v>53</v>
      </c>
      <c r="B234" s="179">
        <v>43736</v>
      </c>
      <c r="C234">
        <v>49</v>
      </c>
      <c r="D234" t="s">
        <v>410</v>
      </c>
      <c r="E234">
        <v>6705</v>
      </c>
    </row>
    <row r="235" spans="1:5" x14ac:dyDescent="0.25">
      <c r="A235" t="s">
        <v>53</v>
      </c>
      <c r="B235" s="179">
        <v>43736</v>
      </c>
      <c r="C235">
        <v>49</v>
      </c>
      <c r="D235" t="s">
        <v>411</v>
      </c>
      <c r="E235">
        <v>2616</v>
      </c>
    </row>
    <row r="236" spans="1:5" x14ac:dyDescent="0.25">
      <c r="A236" t="s">
        <v>53</v>
      </c>
      <c r="B236" s="179">
        <v>43736</v>
      </c>
      <c r="C236">
        <v>49</v>
      </c>
      <c r="D236" t="s">
        <v>412</v>
      </c>
      <c r="E236">
        <v>598</v>
      </c>
    </row>
    <row r="237" spans="1:5" x14ac:dyDescent="0.25">
      <c r="A237" t="s">
        <v>53</v>
      </c>
      <c r="B237" s="179">
        <v>43736</v>
      </c>
      <c r="C237">
        <v>49</v>
      </c>
      <c r="D237" t="s">
        <v>413</v>
      </c>
      <c r="E237">
        <v>92</v>
      </c>
    </row>
    <row r="238" spans="1:5" x14ac:dyDescent="0.25">
      <c r="A238" t="s">
        <v>53</v>
      </c>
      <c r="B238" s="179">
        <v>43764</v>
      </c>
      <c r="C238">
        <v>49</v>
      </c>
      <c r="D238" t="s">
        <v>403</v>
      </c>
      <c r="E238">
        <v>72123</v>
      </c>
    </row>
    <row r="239" spans="1:5" x14ac:dyDescent="0.25">
      <c r="A239" t="s">
        <v>53</v>
      </c>
      <c r="B239" s="179">
        <v>43764</v>
      </c>
      <c r="C239">
        <v>49</v>
      </c>
      <c r="D239" t="s">
        <v>404</v>
      </c>
      <c r="E239">
        <v>14687</v>
      </c>
    </row>
    <row r="240" spans="1:5" x14ac:dyDescent="0.25">
      <c r="A240" t="s">
        <v>53</v>
      </c>
      <c r="B240" s="179">
        <v>43764</v>
      </c>
      <c r="C240">
        <v>49</v>
      </c>
      <c r="D240" t="s">
        <v>405</v>
      </c>
      <c r="E240">
        <v>7965</v>
      </c>
    </row>
    <row r="241" spans="1:5" x14ac:dyDescent="0.25">
      <c r="A241" t="s">
        <v>53</v>
      </c>
      <c r="B241" s="179">
        <v>43764</v>
      </c>
      <c r="C241">
        <v>49</v>
      </c>
      <c r="D241" t="s">
        <v>406</v>
      </c>
      <c r="E241">
        <v>1038</v>
      </c>
    </row>
    <row r="242" spans="1:5" x14ac:dyDescent="0.25">
      <c r="A242" t="s">
        <v>53</v>
      </c>
      <c r="B242" s="179">
        <v>43764</v>
      </c>
      <c r="C242">
        <v>49</v>
      </c>
      <c r="D242" t="s">
        <v>407</v>
      </c>
      <c r="E242">
        <v>107</v>
      </c>
    </row>
    <row r="243" spans="1:5" x14ac:dyDescent="0.25">
      <c r="A243" t="s">
        <v>53</v>
      </c>
      <c r="B243" s="179">
        <v>43764</v>
      </c>
      <c r="C243">
        <v>49</v>
      </c>
      <c r="D243" t="s">
        <v>408</v>
      </c>
      <c r="E243">
        <v>1</v>
      </c>
    </row>
    <row r="244" spans="1:5" x14ac:dyDescent="0.25">
      <c r="A244" t="s">
        <v>53</v>
      </c>
      <c r="B244" s="179">
        <v>43764</v>
      </c>
      <c r="C244">
        <v>49</v>
      </c>
      <c r="D244" t="s">
        <v>409</v>
      </c>
      <c r="E244">
        <v>38524</v>
      </c>
    </row>
    <row r="245" spans="1:5" x14ac:dyDescent="0.25">
      <c r="A245" t="s">
        <v>53</v>
      </c>
      <c r="B245" s="179">
        <v>43764</v>
      </c>
      <c r="C245">
        <v>49</v>
      </c>
      <c r="D245" t="s">
        <v>410</v>
      </c>
      <c r="E245">
        <v>6886</v>
      </c>
    </row>
    <row r="246" spans="1:5" x14ac:dyDescent="0.25">
      <c r="A246" t="s">
        <v>53</v>
      </c>
      <c r="B246" s="179">
        <v>43764</v>
      </c>
      <c r="C246">
        <v>49</v>
      </c>
      <c r="D246" t="s">
        <v>411</v>
      </c>
      <c r="E246">
        <v>2439</v>
      </c>
    </row>
    <row r="247" spans="1:5" x14ac:dyDescent="0.25">
      <c r="A247" t="s">
        <v>53</v>
      </c>
      <c r="B247" s="179">
        <v>43764</v>
      </c>
      <c r="C247">
        <v>49</v>
      </c>
      <c r="D247" t="s">
        <v>412</v>
      </c>
      <c r="E247">
        <v>589</v>
      </c>
    </row>
    <row r="248" spans="1:5" x14ac:dyDescent="0.25">
      <c r="A248" t="s">
        <v>53</v>
      </c>
      <c r="B248" s="179">
        <v>43764</v>
      </c>
      <c r="C248">
        <v>49</v>
      </c>
      <c r="D248" t="s">
        <v>413</v>
      </c>
      <c r="E248">
        <v>73</v>
      </c>
    </row>
    <row r="249" spans="1:5" x14ac:dyDescent="0.25">
      <c r="A249" t="s">
        <v>53</v>
      </c>
      <c r="B249" s="179">
        <v>43799</v>
      </c>
      <c r="C249">
        <v>49</v>
      </c>
      <c r="D249" t="s">
        <v>403</v>
      </c>
      <c r="E249">
        <v>79745</v>
      </c>
    </row>
    <row r="250" spans="1:5" x14ac:dyDescent="0.25">
      <c r="A250" t="s">
        <v>53</v>
      </c>
      <c r="B250" s="179">
        <v>43799</v>
      </c>
      <c r="C250">
        <v>49</v>
      </c>
      <c r="D250" t="s">
        <v>404</v>
      </c>
      <c r="E250">
        <v>15405</v>
      </c>
    </row>
    <row r="251" spans="1:5" x14ac:dyDescent="0.25">
      <c r="A251" t="s">
        <v>53</v>
      </c>
      <c r="B251" s="179">
        <v>43799</v>
      </c>
      <c r="C251">
        <v>49</v>
      </c>
      <c r="D251" t="s">
        <v>405</v>
      </c>
      <c r="E251">
        <v>9951</v>
      </c>
    </row>
    <row r="252" spans="1:5" x14ac:dyDescent="0.25">
      <c r="A252" t="s">
        <v>53</v>
      </c>
      <c r="B252" s="179">
        <v>43799</v>
      </c>
      <c r="C252">
        <v>49</v>
      </c>
      <c r="D252" t="s">
        <v>406</v>
      </c>
      <c r="E252">
        <v>1301</v>
      </c>
    </row>
    <row r="253" spans="1:5" x14ac:dyDescent="0.25">
      <c r="A253" t="s">
        <v>53</v>
      </c>
      <c r="B253" s="179">
        <v>43799</v>
      </c>
      <c r="C253">
        <v>49</v>
      </c>
      <c r="D253" t="s">
        <v>407</v>
      </c>
      <c r="E253">
        <v>102</v>
      </c>
    </row>
    <row r="254" spans="1:5" x14ac:dyDescent="0.25">
      <c r="A254" t="s">
        <v>53</v>
      </c>
      <c r="B254" s="179">
        <v>43799</v>
      </c>
      <c r="C254">
        <v>49</v>
      </c>
      <c r="D254" t="s">
        <v>408</v>
      </c>
      <c r="E254">
        <v>1</v>
      </c>
    </row>
    <row r="255" spans="1:5" x14ac:dyDescent="0.25">
      <c r="A255" t="s">
        <v>53</v>
      </c>
      <c r="B255" s="179">
        <v>43799</v>
      </c>
      <c r="C255">
        <v>49</v>
      </c>
      <c r="D255" t="s">
        <v>409</v>
      </c>
      <c r="E255">
        <v>43264</v>
      </c>
    </row>
    <row r="256" spans="1:5" x14ac:dyDescent="0.25">
      <c r="A256" t="s">
        <v>53</v>
      </c>
      <c r="B256" s="179">
        <v>43799</v>
      </c>
      <c r="C256">
        <v>49</v>
      </c>
      <c r="D256" t="s">
        <v>410</v>
      </c>
      <c r="E256">
        <v>7428</v>
      </c>
    </row>
    <row r="257" spans="1:5" x14ac:dyDescent="0.25">
      <c r="A257" t="s">
        <v>53</v>
      </c>
      <c r="B257" s="179">
        <v>43799</v>
      </c>
      <c r="C257">
        <v>49</v>
      </c>
      <c r="D257" t="s">
        <v>411</v>
      </c>
      <c r="E257">
        <v>3243</v>
      </c>
    </row>
    <row r="258" spans="1:5" x14ac:dyDescent="0.25">
      <c r="A258" t="s">
        <v>53</v>
      </c>
      <c r="B258" s="179">
        <v>43799</v>
      </c>
      <c r="C258">
        <v>49</v>
      </c>
      <c r="D258" t="s">
        <v>412</v>
      </c>
      <c r="E258">
        <v>779</v>
      </c>
    </row>
    <row r="259" spans="1:5" x14ac:dyDescent="0.25">
      <c r="A259" t="s">
        <v>53</v>
      </c>
      <c r="B259" s="179">
        <v>43799</v>
      </c>
      <c r="C259">
        <v>49</v>
      </c>
      <c r="D259" t="s">
        <v>413</v>
      </c>
      <c r="E259">
        <v>116</v>
      </c>
    </row>
    <row r="260" spans="1:5" x14ac:dyDescent="0.25">
      <c r="A260" t="s">
        <v>53</v>
      </c>
      <c r="B260" s="179">
        <v>43799</v>
      </c>
      <c r="C260">
        <v>49</v>
      </c>
      <c r="D260" t="s">
        <v>414</v>
      </c>
      <c r="E260">
        <v>1</v>
      </c>
    </row>
    <row r="261" spans="1:5" x14ac:dyDescent="0.25">
      <c r="A261" t="s">
        <v>53</v>
      </c>
      <c r="B261" s="179">
        <v>43820</v>
      </c>
      <c r="C261">
        <v>49</v>
      </c>
      <c r="D261" t="s">
        <v>403</v>
      </c>
      <c r="E261">
        <v>75462</v>
      </c>
    </row>
    <row r="262" spans="1:5" x14ac:dyDescent="0.25">
      <c r="A262" t="s">
        <v>53</v>
      </c>
      <c r="B262" s="179">
        <v>43820</v>
      </c>
      <c r="C262">
        <v>49</v>
      </c>
      <c r="D262" t="s">
        <v>404</v>
      </c>
      <c r="E262">
        <v>15530</v>
      </c>
    </row>
    <row r="263" spans="1:5" x14ac:dyDescent="0.25">
      <c r="A263" t="s">
        <v>53</v>
      </c>
      <c r="B263" s="179">
        <v>43820</v>
      </c>
      <c r="C263">
        <v>49</v>
      </c>
      <c r="D263" t="s">
        <v>405</v>
      </c>
      <c r="E263">
        <v>9516</v>
      </c>
    </row>
    <row r="264" spans="1:5" x14ac:dyDescent="0.25">
      <c r="A264" t="s">
        <v>53</v>
      </c>
      <c r="B264" s="179">
        <v>43820</v>
      </c>
      <c r="C264">
        <v>49</v>
      </c>
      <c r="D264" t="s">
        <v>406</v>
      </c>
      <c r="E264">
        <v>1342</v>
      </c>
    </row>
    <row r="265" spans="1:5" x14ac:dyDescent="0.25">
      <c r="A265" t="s">
        <v>53</v>
      </c>
      <c r="B265" s="179">
        <v>43820</v>
      </c>
      <c r="C265">
        <v>49</v>
      </c>
      <c r="D265" t="s">
        <v>407</v>
      </c>
      <c r="E265">
        <v>144</v>
      </c>
    </row>
    <row r="266" spans="1:5" x14ac:dyDescent="0.25">
      <c r="A266" t="s">
        <v>53</v>
      </c>
      <c r="B266" s="179">
        <v>43820</v>
      </c>
      <c r="C266">
        <v>49</v>
      </c>
      <c r="D266" t="s">
        <v>408</v>
      </c>
      <c r="E266">
        <v>2</v>
      </c>
    </row>
    <row r="267" spans="1:5" x14ac:dyDescent="0.25">
      <c r="A267" t="s">
        <v>53</v>
      </c>
      <c r="B267" s="179">
        <v>43820</v>
      </c>
      <c r="C267">
        <v>49</v>
      </c>
      <c r="D267" t="s">
        <v>409</v>
      </c>
      <c r="E267">
        <v>41424</v>
      </c>
    </row>
    <row r="268" spans="1:5" x14ac:dyDescent="0.25">
      <c r="A268" t="s">
        <v>53</v>
      </c>
      <c r="B268" s="179">
        <v>43820</v>
      </c>
      <c r="C268">
        <v>49</v>
      </c>
      <c r="D268" t="s">
        <v>410</v>
      </c>
      <c r="E268">
        <v>7835</v>
      </c>
    </row>
    <row r="269" spans="1:5" x14ac:dyDescent="0.25">
      <c r="A269" t="s">
        <v>53</v>
      </c>
      <c r="B269" s="179">
        <v>43820</v>
      </c>
      <c r="C269">
        <v>49</v>
      </c>
      <c r="D269" t="s">
        <v>411</v>
      </c>
      <c r="E269">
        <v>3204</v>
      </c>
    </row>
    <row r="270" spans="1:5" x14ac:dyDescent="0.25">
      <c r="A270" t="s">
        <v>53</v>
      </c>
      <c r="B270" s="179">
        <v>43820</v>
      </c>
      <c r="C270">
        <v>49</v>
      </c>
      <c r="D270" t="s">
        <v>412</v>
      </c>
      <c r="E270">
        <v>782</v>
      </c>
    </row>
    <row r="271" spans="1:5" x14ac:dyDescent="0.25">
      <c r="A271" t="s">
        <v>53</v>
      </c>
      <c r="B271" s="179">
        <v>43820</v>
      </c>
      <c r="C271">
        <v>49</v>
      </c>
      <c r="D271" t="s">
        <v>413</v>
      </c>
      <c r="E271">
        <v>113</v>
      </c>
    </row>
    <row r="272" spans="1:5" x14ac:dyDescent="0.25">
      <c r="A272" t="s">
        <v>53</v>
      </c>
      <c r="B272" s="179">
        <v>43855</v>
      </c>
      <c r="C272">
        <v>49</v>
      </c>
      <c r="D272" t="s">
        <v>403</v>
      </c>
      <c r="E272">
        <v>73196</v>
      </c>
    </row>
    <row r="273" spans="1:5" x14ac:dyDescent="0.25">
      <c r="A273" t="s">
        <v>53</v>
      </c>
      <c r="B273" s="179">
        <v>43855</v>
      </c>
      <c r="C273">
        <v>49</v>
      </c>
      <c r="D273" t="s">
        <v>404</v>
      </c>
      <c r="E273">
        <v>15576</v>
      </c>
    </row>
    <row r="274" spans="1:5" x14ac:dyDescent="0.25">
      <c r="A274" t="s">
        <v>53</v>
      </c>
      <c r="B274" s="179">
        <v>43855</v>
      </c>
      <c r="C274">
        <v>49</v>
      </c>
      <c r="D274" t="s">
        <v>405</v>
      </c>
      <c r="E274">
        <v>9447</v>
      </c>
    </row>
    <row r="275" spans="1:5" x14ac:dyDescent="0.25">
      <c r="A275" t="s">
        <v>53</v>
      </c>
      <c r="B275" s="179">
        <v>43855</v>
      </c>
      <c r="C275">
        <v>49</v>
      </c>
      <c r="D275" t="s">
        <v>406</v>
      </c>
      <c r="E275">
        <v>1202</v>
      </c>
    </row>
    <row r="276" spans="1:5" x14ac:dyDescent="0.25">
      <c r="A276" t="s">
        <v>53</v>
      </c>
      <c r="B276" s="179">
        <v>43855</v>
      </c>
      <c r="C276">
        <v>49</v>
      </c>
      <c r="D276" t="s">
        <v>407</v>
      </c>
      <c r="E276">
        <v>120</v>
      </c>
    </row>
    <row r="277" spans="1:5" x14ac:dyDescent="0.25">
      <c r="A277" t="s">
        <v>53</v>
      </c>
      <c r="B277" s="179">
        <v>43855</v>
      </c>
      <c r="C277">
        <v>49</v>
      </c>
      <c r="D277" t="s">
        <v>408</v>
      </c>
      <c r="E277">
        <v>1</v>
      </c>
    </row>
    <row r="278" spans="1:5" x14ac:dyDescent="0.25">
      <c r="A278" t="s">
        <v>53</v>
      </c>
      <c r="B278" s="179">
        <v>43855</v>
      </c>
      <c r="C278">
        <v>49</v>
      </c>
      <c r="D278" t="s">
        <v>409</v>
      </c>
      <c r="E278">
        <v>43218</v>
      </c>
    </row>
    <row r="279" spans="1:5" x14ac:dyDescent="0.25">
      <c r="A279" t="s">
        <v>53</v>
      </c>
      <c r="B279" s="179">
        <v>43855</v>
      </c>
      <c r="C279">
        <v>49</v>
      </c>
      <c r="D279" t="s">
        <v>410</v>
      </c>
      <c r="E279">
        <v>8814</v>
      </c>
    </row>
    <row r="280" spans="1:5" x14ac:dyDescent="0.25">
      <c r="A280" t="s">
        <v>53</v>
      </c>
      <c r="B280" s="179">
        <v>43855</v>
      </c>
      <c r="C280">
        <v>49</v>
      </c>
      <c r="D280" t="s">
        <v>411</v>
      </c>
      <c r="E280">
        <v>2759</v>
      </c>
    </row>
    <row r="281" spans="1:5" x14ac:dyDescent="0.25">
      <c r="A281" t="s">
        <v>53</v>
      </c>
      <c r="B281" s="179">
        <v>43855</v>
      </c>
      <c r="C281">
        <v>49</v>
      </c>
      <c r="D281" t="s">
        <v>412</v>
      </c>
      <c r="E281">
        <v>653</v>
      </c>
    </row>
    <row r="282" spans="1:5" x14ac:dyDescent="0.25">
      <c r="A282" t="s">
        <v>53</v>
      </c>
      <c r="B282" s="179">
        <v>43855</v>
      </c>
      <c r="C282">
        <v>49</v>
      </c>
      <c r="D282" t="s">
        <v>413</v>
      </c>
      <c r="E282">
        <v>108</v>
      </c>
    </row>
    <row r="283" spans="1:5" x14ac:dyDescent="0.25">
      <c r="A283" t="s">
        <v>53</v>
      </c>
      <c r="B283" s="179">
        <v>43890</v>
      </c>
      <c r="C283">
        <v>49</v>
      </c>
      <c r="D283" t="s">
        <v>403</v>
      </c>
      <c r="E283">
        <v>78962</v>
      </c>
    </row>
    <row r="284" spans="1:5" x14ac:dyDescent="0.25">
      <c r="A284" t="s">
        <v>53</v>
      </c>
      <c r="B284" s="179">
        <v>43890</v>
      </c>
      <c r="C284">
        <v>49</v>
      </c>
      <c r="D284" t="s">
        <v>404</v>
      </c>
      <c r="E284">
        <v>15259</v>
      </c>
    </row>
    <row r="285" spans="1:5" x14ac:dyDescent="0.25">
      <c r="A285" t="s">
        <v>53</v>
      </c>
      <c r="B285" s="179">
        <v>43890</v>
      </c>
      <c r="C285">
        <v>49</v>
      </c>
      <c r="D285" t="s">
        <v>405</v>
      </c>
      <c r="E285">
        <v>9022</v>
      </c>
    </row>
    <row r="286" spans="1:5" x14ac:dyDescent="0.25">
      <c r="A286" t="s">
        <v>53</v>
      </c>
      <c r="B286" s="179">
        <v>43890</v>
      </c>
      <c r="C286">
        <v>49</v>
      </c>
      <c r="D286" t="s">
        <v>406</v>
      </c>
      <c r="E286">
        <v>1179</v>
      </c>
    </row>
    <row r="287" spans="1:5" x14ac:dyDescent="0.25">
      <c r="A287" t="s">
        <v>53</v>
      </c>
      <c r="B287" s="179">
        <v>43890</v>
      </c>
      <c r="C287">
        <v>49</v>
      </c>
      <c r="D287" t="s">
        <v>407</v>
      </c>
      <c r="E287">
        <v>98</v>
      </c>
    </row>
    <row r="288" spans="1:5" x14ac:dyDescent="0.25">
      <c r="A288" t="s">
        <v>53</v>
      </c>
      <c r="B288" s="179">
        <v>43890</v>
      </c>
      <c r="C288">
        <v>49</v>
      </c>
      <c r="D288" t="s">
        <v>409</v>
      </c>
      <c r="E288">
        <v>49120</v>
      </c>
    </row>
    <row r="289" spans="1:5" x14ac:dyDescent="0.25">
      <c r="A289" t="s">
        <v>53</v>
      </c>
      <c r="B289" s="179">
        <v>43890</v>
      </c>
      <c r="C289">
        <v>49</v>
      </c>
      <c r="D289" t="s">
        <v>410</v>
      </c>
      <c r="E289">
        <v>6975</v>
      </c>
    </row>
    <row r="290" spans="1:5" x14ac:dyDescent="0.25">
      <c r="A290" t="s">
        <v>53</v>
      </c>
      <c r="B290" s="179">
        <v>43890</v>
      </c>
      <c r="C290">
        <v>49</v>
      </c>
      <c r="D290" t="s">
        <v>411</v>
      </c>
      <c r="E290">
        <v>3318</v>
      </c>
    </row>
    <row r="291" spans="1:5" x14ac:dyDescent="0.25">
      <c r="A291" t="s">
        <v>53</v>
      </c>
      <c r="B291" s="179">
        <v>43890</v>
      </c>
      <c r="C291">
        <v>49</v>
      </c>
      <c r="D291" t="s">
        <v>412</v>
      </c>
      <c r="E291">
        <v>750</v>
      </c>
    </row>
    <row r="292" spans="1:5" x14ac:dyDescent="0.25">
      <c r="A292" t="s">
        <v>53</v>
      </c>
      <c r="B292" s="179">
        <v>43890</v>
      </c>
      <c r="C292">
        <v>49</v>
      </c>
      <c r="D292" t="s">
        <v>413</v>
      </c>
      <c r="E292">
        <v>98</v>
      </c>
    </row>
    <row r="293" spans="1:5" x14ac:dyDescent="0.25">
      <c r="A293" t="s">
        <v>53</v>
      </c>
      <c r="B293" s="179">
        <v>43918</v>
      </c>
      <c r="C293">
        <v>49</v>
      </c>
      <c r="D293" t="s">
        <v>403</v>
      </c>
      <c r="E293">
        <v>82598</v>
      </c>
    </row>
    <row r="294" spans="1:5" x14ac:dyDescent="0.25">
      <c r="A294" t="s">
        <v>53</v>
      </c>
      <c r="B294" s="179">
        <v>43918</v>
      </c>
      <c r="C294">
        <v>49</v>
      </c>
      <c r="D294" t="s">
        <v>404</v>
      </c>
      <c r="E294">
        <v>15198</v>
      </c>
    </row>
    <row r="295" spans="1:5" x14ac:dyDescent="0.25">
      <c r="A295" t="s">
        <v>53</v>
      </c>
      <c r="B295" s="179">
        <v>43918</v>
      </c>
      <c r="C295">
        <v>49</v>
      </c>
      <c r="D295" t="s">
        <v>405</v>
      </c>
      <c r="E295">
        <v>11923</v>
      </c>
    </row>
    <row r="296" spans="1:5" x14ac:dyDescent="0.25">
      <c r="A296" t="s">
        <v>53</v>
      </c>
      <c r="B296" s="179">
        <v>43918</v>
      </c>
      <c r="C296">
        <v>49</v>
      </c>
      <c r="D296" t="s">
        <v>406</v>
      </c>
      <c r="E296">
        <v>1573</v>
      </c>
    </row>
    <row r="297" spans="1:5" x14ac:dyDescent="0.25">
      <c r="A297" t="s">
        <v>53</v>
      </c>
      <c r="B297" s="179">
        <v>43918</v>
      </c>
      <c r="C297">
        <v>49</v>
      </c>
      <c r="D297" t="s">
        <v>407</v>
      </c>
      <c r="E297">
        <v>135</v>
      </c>
    </row>
    <row r="298" spans="1:5" x14ac:dyDescent="0.25">
      <c r="A298" t="s">
        <v>53</v>
      </c>
      <c r="B298" s="179">
        <v>43918</v>
      </c>
      <c r="C298">
        <v>49</v>
      </c>
      <c r="D298" t="s">
        <v>408</v>
      </c>
      <c r="E298">
        <v>1</v>
      </c>
    </row>
    <row r="299" spans="1:5" x14ac:dyDescent="0.25">
      <c r="A299" t="s">
        <v>53</v>
      </c>
      <c r="B299" s="179">
        <v>43918</v>
      </c>
      <c r="C299">
        <v>49</v>
      </c>
      <c r="D299" t="s">
        <v>409</v>
      </c>
      <c r="E299">
        <v>52486</v>
      </c>
    </row>
    <row r="300" spans="1:5" x14ac:dyDescent="0.25">
      <c r="A300" t="s">
        <v>53</v>
      </c>
      <c r="B300" s="179">
        <v>43918</v>
      </c>
      <c r="C300">
        <v>49</v>
      </c>
      <c r="D300" t="s">
        <v>410</v>
      </c>
      <c r="E300">
        <v>6890</v>
      </c>
    </row>
    <row r="301" spans="1:5" x14ac:dyDescent="0.25">
      <c r="A301" t="s">
        <v>53</v>
      </c>
      <c r="B301" s="179">
        <v>43918</v>
      </c>
      <c r="C301">
        <v>49</v>
      </c>
      <c r="D301" t="s">
        <v>411</v>
      </c>
      <c r="E301">
        <v>3990</v>
      </c>
    </row>
    <row r="302" spans="1:5" x14ac:dyDescent="0.25">
      <c r="A302" t="s">
        <v>53</v>
      </c>
      <c r="B302" s="179">
        <v>43918</v>
      </c>
      <c r="C302">
        <v>49</v>
      </c>
      <c r="D302" t="s">
        <v>412</v>
      </c>
      <c r="E302">
        <v>895</v>
      </c>
    </row>
    <row r="303" spans="1:5" x14ac:dyDescent="0.25">
      <c r="A303" t="s">
        <v>53</v>
      </c>
      <c r="B303" s="179">
        <v>43918</v>
      </c>
      <c r="C303">
        <v>49</v>
      </c>
      <c r="D303" t="s">
        <v>413</v>
      </c>
      <c r="E303">
        <v>131</v>
      </c>
    </row>
    <row r="304" spans="1:5" x14ac:dyDescent="0.25">
      <c r="A304" t="s">
        <v>50</v>
      </c>
      <c r="B304" s="179">
        <v>43554</v>
      </c>
      <c r="C304">
        <v>49</v>
      </c>
      <c r="D304" t="s">
        <v>403</v>
      </c>
      <c r="E304">
        <v>30533</v>
      </c>
    </row>
    <row r="305" spans="1:5" x14ac:dyDescent="0.25">
      <c r="A305" t="s">
        <v>50</v>
      </c>
      <c r="B305" s="179">
        <v>43554</v>
      </c>
      <c r="C305">
        <v>49</v>
      </c>
      <c r="D305" t="s">
        <v>404</v>
      </c>
      <c r="E305">
        <v>3095</v>
      </c>
    </row>
    <row r="306" spans="1:5" x14ac:dyDescent="0.25">
      <c r="A306" t="s">
        <v>50</v>
      </c>
      <c r="B306" s="179">
        <v>43554</v>
      </c>
      <c r="C306">
        <v>49</v>
      </c>
      <c r="D306" t="s">
        <v>405</v>
      </c>
      <c r="E306">
        <v>4316</v>
      </c>
    </row>
    <row r="307" spans="1:5" x14ac:dyDescent="0.25">
      <c r="A307" t="s">
        <v>50</v>
      </c>
      <c r="B307" s="179">
        <v>43554</v>
      </c>
      <c r="C307">
        <v>49</v>
      </c>
      <c r="D307" t="s">
        <v>406</v>
      </c>
      <c r="E307">
        <v>629</v>
      </c>
    </row>
    <row r="308" spans="1:5" x14ac:dyDescent="0.25">
      <c r="A308" t="s">
        <v>50</v>
      </c>
      <c r="B308" s="179">
        <v>43554</v>
      </c>
      <c r="C308">
        <v>49</v>
      </c>
      <c r="D308" t="s">
        <v>407</v>
      </c>
      <c r="E308">
        <v>57</v>
      </c>
    </row>
    <row r="309" spans="1:5" x14ac:dyDescent="0.25">
      <c r="A309" t="s">
        <v>50</v>
      </c>
      <c r="B309" s="179">
        <v>43554</v>
      </c>
      <c r="C309">
        <v>49</v>
      </c>
      <c r="D309" t="s">
        <v>409</v>
      </c>
      <c r="E309">
        <v>20231</v>
      </c>
    </row>
    <row r="310" spans="1:5" x14ac:dyDescent="0.25">
      <c r="A310" t="s">
        <v>50</v>
      </c>
      <c r="B310" s="179">
        <v>43554</v>
      </c>
      <c r="C310">
        <v>49</v>
      </c>
      <c r="D310" t="s">
        <v>410</v>
      </c>
      <c r="E310">
        <v>1938</v>
      </c>
    </row>
    <row r="311" spans="1:5" x14ac:dyDescent="0.25">
      <c r="A311" t="s">
        <v>50</v>
      </c>
      <c r="B311" s="179">
        <v>43554</v>
      </c>
      <c r="C311">
        <v>49</v>
      </c>
      <c r="D311" t="s">
        <v>411</v>
      </c>
      <c r="E311">
        <v>1625</v>
      </c>
    </row>
    <row r="312" spans="1:5" x14ac:dyDescent="0.25">
      <c r="A312" t="s">
        <v>50</v>
      </c>
      <c r="B312" s="179">
        <v>43554</v>
      </c>
      <c r="C312">
        <v>49</v>
      </c>
      <c r="D312" t="s">
        <v>412</v>
      </c>
      <c r="E312">
        <v>358</v>
      </c>
    </row>
    <row r="313" spans="1:5" x14ac:dyDescent="0.25">
      <c r="A313" t="s">
        <v>50</v>
      </c>
      <c r="B313" s="179">
        <v>43554</v>
      </c>
      <c r="C313">
        <v>49</v>
      </c>
      <c r="D313" t="s">
        <v>413</v>
      </c>
      <c r="E313">
        <v>53</v>
      </c>
    </row>
    <row r="314" spans="1:5" x14ac:dyDescent="0.25">
      <c r="A314" t="s">
        <v>50</v>
      </c>
      <c r="B314" s="179">
        <v>43582</v>
      </c>
      <c r="C314">
        <v>49</v>
      </c>
      <c r="D314" t="s">
        <v>403</v>
      </c>
      <c r="E314">
        <v>33483</v>
      </c>
    </row>
    <row r="315" spans="1:5" x14ac:dyDescent="0.25">
      <c r="A315" t="s">
        <v>50</v>
      </c>
      <c r="B315" s="179">
        <v>43582</v>
      </c>
      <c r="C315">
        <v>49</v>
      </c>
      <c r="D315" t="s">
        <v>404</v>
      </c>
      <c r="E315">
        <v>3303</v>
      </c>
    </row>
    <row r="316" spans="1:5" x14ac:dyDescent="0.25">
      <c r="A316" t="s">
        <v>50</v>
      </c>
      <c r="B316" s="179">
        <v>43582</v>
      </c>
      <c r="C316">
        <v>49</v>
      </c>
      <c r="D316" t="s">
        <v>405</v>
      </c>
      <c r="E316">
        <v>5722</v>
      </c>
    </row>
    <row r="317" spans="1:5" x14ac:dyDescent="0.25">
      <c r="A317" t="s">
        <v>50</v>
      </c>
      <c r="B317" s="179">
        <v>43582</v>
      </c>
      <c r="C317">
        <v>49</v>
      </c>
      <c r="D317" t="s">
        <v>406</v>
      </c>
      <c r="E317">
        <v>909</v>
      </c>
    </row>
    <row r="318" spans="1:5" x14ac:dyDescent="0.25">
      <c r="A318" t="s">
        <v>50</v>
      </c>
      <c r="B318" s="179">
        <v>43582</v>
      </c>
      <c r="C318">
        <v>49</v>
      </c>
      <c r="D318" t="s">
        <v>407</v>
      </c>
      <c r="E318">
        <v>88</v>
      </c>
    </row>
    <row r="319" spans="1:5" x14ac:dyDescent="0.25">
      <c r="A319" t="s">
        <v>50</v>
      </c>
      <c r="B319" s="179">
        <v>43582</v>
      </c>
      <c r="C319">
        <v>49</v>
      </c>
      <c r="D319" t="s">
        <v>409</v>
      </c>
      <c r="E319">
        <v>21202</v>
      </c>
    </row>
    <row r="320" spans="1:5" x14ac:dyDescent="0.25">
      <c r="A320" t="s">
        <v>50</v>
      </c>
      <c r="B320" s="179">
        <v>43582</v>
      </c>
      <c r="C320">
        <v>49</v>
      </c>
      <c r="D320" t="s">
        <v>410</v>
      </c>
      <c r="E320">
        <v>1857</v>
      </c>
    </row>
    <row r="321" spans="1:5" x14ac:dyDescent="0.25">
      <c r="A321" t="s">
        <v>50</v>
      </c>
      <c r="B321" s="179">
        <v>43582</v>
      </c>
      <c r="C321">
        <v>49</v>
      </c>
      <c r="D321" t="s">
        <v>411</v>
      </c>
      <c r="E321">
        <v>2468</v>
      </c>
    </row>
    <row r="322" spans="1:5" x14ac:dyDescent="0.25">
      <c r="A322" t="s">
        <v>50</v>
      </c>
      <c r="B322" s="179">
        <v>43582</v>
      </c>
      <c r="C322">
        <v>49</v>
      </c>
      <c r="D322" t="s">
        <v>412</v>
      </c>
      <c r="E322">
        <v>641</v>
      </c>
    </row>
    <row r="323" spans="1:5" x14ac:dyDescent="0.25">
      <c r="A323" t="s">
        <v>50</v>
      </c>
      <c r="B323" s="179">
        <v>43582</v>
      </c>
      <c r="C323">
        <v>49</v>
      </c>
      <c r="D323" t="s">
        <v>413</v>
      </c>
      <c r="E323">
        <v>101</v>
      </c>
    </row>
    <row r="324" spans="1:5" x14ac:dyDescent="0.25">
      <c r="A324" t="s">
        <v>50</v>
      </c>
      <c r="B324" s="179">
        <v>43582</v>
      </c>
      <c r="C324">
        <v>49</v>
      </c>
      <c r="D324" t="s">
        <v>414</v>
      </c>
      <c r="E324">
        <v>1</v>
      </c>
    </row>
    <row r="325" spans="1:5" x14ac:dyDescent="0.25">
      <c r="A325" t="s">
        <v>50</v>
      </c>
      <c r="B325" s="179">
        <v>43610</v>
      </c>
      <c r="C325">
        <v>49</v>
      </c>
      <c r="D325" t="s">
        <v>403</v>
      </c>
      <c r="E325">
        <v>29585</v>
      </c>
    </row>
    <row r="326" spans="1:5" x14ac:dyDescent="0.25">
      <c r="A326" t="s">
        <v>50</v>
      </c>
      <c r="B326" s="179">
        <v>43610</v>
      </c>
      <c r="C326">
        <v>49</v>
      </c>
      <c r="D326" t="s">
        <v>404</v>
      </c>
      <c r="E326">
        <v>3064</v>
      </c>
    </row>
    <row r="327" spans="1:5" x14ac:dyDescent="0.25">
      <c r="A327" t="s">
        <v>50</v>
      </c>
      <c r="B327" s="179">
        <v>43610</v>
      </c>
      <c r="C327">
        <v>49</v>
      </c>
      <c r="D327" t="s">
        <v>405</v>
      </c>
      <c r="E327">
        <v>5876</v>
      </c>
    </row>
    <row r="328" spans="1:5" x14ac:dyDescent="0.25">
      <c r="A328" t="s">
        <v>50</v>
      </c>
      <c r="B328" s="179">
        <v>43610</v>
      </c>
      <c r="C328">
        <v>49</v>
      </c>
      <c r="D328" t="s">
        <v>406</v>
      </c>
      <c r="E328">
        <v>881</v>
      </c>
    </row>
    <row r="329" spans="1:5" x14ac:dyDescent="0.25">
      <c r="A329" t="s">
        <v>50</v>
      </c>
      <c r="B329" s="179">
        <v>43610</v>
      </c>
      <c r="C329">
        <v>49</v>
      </c>
      <c r="D329" t="s">
        <v>407</v>
      </c>
      <c r="E329">
        <v>99</v>
      </c>
    </row>
    <row r="330" spans="1:5" x14ac:dyDescent="0.25">
      <c r="A330" t="s">
        <v>50</v>
      </c>
      <c r="B330" s="179">
        <v>43610</v>
      </c>
      <c r="C330">
        <v>49</v>
      </c>
      <c r="D330" t="s">
        <v>408</v>
      </c>
      <c r="E330">
        <v>2</v>
      </c>
    </row>
    <row r="331" spans="1:5" x14ac:dyDescent="0.25">
      <c r="A331" t="s">
        <v>50</v>
      </c>
      <c r="B331" s="179">
        <v>43610</v>
      </c>
      <c r="C331">
        <v>49</v>
      </c>
      <c r="D331" t="s">
        <v>409</v>
      </c>
      <c r="E331">
        <v>16947</v>
      </c>
    </row>
    <row r="332" spans="1:5" x14ac:dyDescent="0.25">
      <c r="A332" t="s">
        <v>50</v>
      </c>
      <c r="B332" s="179">
        <v>43610</v>
      </c>
      <c r="C332">
        <v>49</v>
      </c>
      <c r="D332" t="s">
        <v>410</v>
      </c>
      <c r="E332">
        <v>1391</v>
      </c>
    </row>
    <row r="333" spans="1:5" x14ac:dyDescent="0.25">
      <c r="A333" t="s">
        <v>50</v>
      </c>
      <c r="B333" s="179">
        <v>43610</v>
      </c>
      <c r="C333">
        <v>49</v>
      </c>
      <c r="D333" t="s">
        <v>411</v>
      </c>
      <c r="E333">
        <v>1548</v>
      </c>
    </row>
    <row r="334" spans="1:5" x14ac:dyDescent="0.25">
      <c r="A334" t="s">
        <v>50</v>
      </c>
      <c r="B334" s="179">
        <v>43610</v>
      </c>
      <c r="C334">
        <v>49</v>
      </c>
      <c r="D334" t="s">
        <v>412</v>
      </c>
      <c r="E334">
        <v>381</v>
      </c>
    </row>
    <row r="335" spans="1:5" x14ac:dyDescent="0.25">
      <c r="A335" t="s">
        <v>50</v>
      </c>
      <c r="B335" s="179">
        <v>43610</v>
      </c>
      <c r="C335">
        <v>49</v>
      </c>
      <c r="D335" t="s">
        <v>413</v>
      </c>
      <c r="E335">
        <v>52</v>
      </c>
    </row>
    <row r="336" spans="1:5" x14ac:dyDescent="0.25">
      <c r="A336" t="s">
        <v>50</v>
      </c>
      <c r="B336" s="179">
        <v>43610</v>
      </c>
      <c r="C336">
        <v>49</v>
      </c>
      <c r="D336" t="s">
        <v>414</v>
      </c>
      <c r="E336">
        <v>1</v>
      </c>
    </row>
    <row r="337" spans="1:5" x14ac:dyDescent="0.25">
      <c r="A337" t="s">
        <v>50</v>
      </c>
      <c r="B337" s="179">
        <v>43645</v>
      </c>
      <c r="C337">
        <v>49</v>
      </c>
      <c r="D337" t="s">
        <v>403</v>
      </c>
      <c r="E337">
        <v>28261</v>
      </c>
    </row>
    <row r="338" spans="1:5" x14ac:dyDescent="0.25">
      <c r="A338" t="s">
        <v>50</v>
      </c>
      <c r="B338" s="179">
        <v>43645</v>
      </c>
      <c r="C338">
        <v>49</v>
      </c>
      <c r="D338" t="s">
        <v>404</v>
      </c>
      <c r="E338">
        <v>2994</v>
      </c>
    </row>
    <row r="339" spans="1:5" x14ac:dyDescent="0.25">
      <c r="A339" t="s">
        <v>50</v>
      </c>
      <c r="B339" s="179">
        <v>43645</v>
      </c>
      <c r="C339">
        <v>49</v>
      </c>
      <c r="D339" t="s">
        <v>405</v>
      </c>
      <c r="E339">
        <v>3606</v>
      </c>
    </row>
    <row r="340" spans="1:5" x14ac:dyDescent="0.25">
      <c r="A340" t="s">
        <v>50</v>
      </c>
      <c r="B340" s="179">
        <v>43645</v>
      </c>
      <c r="C340">
        <v>49</v>
      </c>
      <c r="D340" t="s">
        <v>406</v>
      </c>
      <c r="E340">
        <v>574</v>
      </c>
    </row>
    <row r="341" spans="1:5" x14ac:dyDescent="0.25">
      <c r="A341" t="s">
        <v>50</v>
      </c>
      <c r="B341" s="179">
        <v>43645</v>
      </c>
      <c r="C341">
        <v>49</v>
      </c>
      <c r="D341" t="s">
        <v>407</v>
      </c>
      <c r="E341">
        <v>65</v>
      </c>
    </row>
    <row r="342" spans="1:5" x14ac:dyDescent="0.25">
      <c r="A342" t="s">
        <v>50</v>
      </c>
      <c r="B342" s="179">
        <v>43645</v>
      </c>
      <c r="C342">
        <v>49</v>
      </c>
      <c r="D342" t="s">
        <v>409</v>
      </c>
      <c r="E342">
        <v>14456</v>
      </c>
    </row>
    <row r="343" spans="1:5" x14ac:dyDescent="0.25">
      <c r="A343" t="s">
        <v>50</v>
      </c>
      <c r="B343" s="179">
        <v>43645</v>
      </c>
      <c r="C343">
        <v>49</v>
      </c>
      <c r="D343" t="s">
        <v>410</v>
      </c>
      <c r="E343">
        <v>1017</v>
      </c>
    </row>
    <row r="344" spans="1:5" x14ac:dyDescent="0.25">
      <c r="A344" t="s">
        <v>50</v>
      </c>
      <c r="B344" s="179">
        <v>43645</v>
      </c>
      <c r="C344">
        <v>49</v>
      </c>
      <c r="D344" t="s">
        <v>411</v>
      </c>
      <c r="E344">
        <v>1188</v>
      </c>
    </row>
    <row r="345" spans="1:5" x14ac:dyDescent="0.25">
      <c r="A345" t="s">
        <v>50</v>
      </c>
      <c r="B345" s="179">
        <v>43645</v>
      </c>
      <c r="C345">
        <v>49</v>
      </c>
      <c r="D345" t="s">
        <v>412</v>
      </c>
      <c r="E345">
        <v>308</v>
      </c>
    </row>
    <row r="346" spans="1:5" x14ac:dyDescent="0.25">
      <c r="A346" t="s">
        <v>50</v>
      </c>
      <c r="B346" s="179">
        <v>43645</v>
      </c>
      <c r="C346">
        <v>49</v>
      </c>
      <c r="D346" t="s">
        <v>413</v>
      </c>
      <c r="E346">
        <v>50</v>
      </c>
    </row>
    <row r="347" spans="1:5" x14ac:dyDescent="0.25">
      <c r="A347" t="s">
        <v>50</v>
      </c>
      <c r="B347" s="179">
        <v>43645</v>
      </c>
      <c r="C347">
        <v>49</v>
      </c>
      <c r="D347" t="s">
        <v>414</v>
      </c>
      <c r="E347">
        <v>1</v>
      </c>
    </row>
    <row r="348" spans="1:5" x14ac:dyDescent="0.25">
      <c r="A348" t="s">
        <v>50</v>
      </c>
      <c r="B348" s="179">
        <v>43673</v>
      </c>
      <c r="C348">
        <v>49</v>
      </c>
      <c r="D348" t="s">
        <v>403</v>
      </c>
      <c r="E348">
        <v>35046</v>
      </c>
    </row>
    <row r="349" spans="1:5" x14ac:dyDescent="0.25">
      <c r="A349" t="s">
        <v>50</v>
      </c>
      <c r="B349" s="179">
        <v>43673</v>
      </c>
      <c r="C349">
        <v>49</v>
      </c>
      <c r="D349" t="s">
        <v>404</v>
      </c>
      <c r="E349">
        <v>3580</v>
      </c>
    </row>
    <row r="350" spans="1:5" x14ac:dyDescent="0.25">
      <c r="A350" t="s">
        <v>50</v>
      </c>
      <c r="B350" s="179">
        <v>43673</v>
      </c>
      <c r="C350">
        <v>49</v>
      </c>
      <c r="D350" t="s">
        <v>405</v>
      </c>
      <c r="E350">
        <v>6095</v>
      </c>
    </row>
    <row r="351" spans="1:5" x14ac:dyDescent="0.25">
      <c r="A351" t="s">
        <v>50</v>
      </c>
      <c r="B351" s="179">
        <v>43673</v>
      </c>
      <c r="C351">
        <v>49</v>
      </c>
      <c r="D351" t="s">
        <v>406</v>
      </c>
      <c r="E351">
        <v>862</v>
      </c>
    </row>
    <row r="352" spans="1:5" x14ac:dyDescent="0.25">
      <c r="A352" t="s">
        <v>50</v>
      </c>
      <c r="B352" s="179">
        <v>43673</v>
      </c>
      <c r="C352">
        <v>49</v>
      </c>
      <c r="D352" t="s">
        <v>407</v>
      </c>
      <c r="E352">
        <v>114</v>
      </c>
    </row>
    <row r="353" spans="1:5" x14ac:dyDescent="0.25">
      <c r="A353" t="s">
        <v>50</v>
      </c>
      <c r="B353" s="179">
        <v>43673</v>
      </c>
      <c r="C353">
        <v>49</v>
      </c>
      <c r="D353" t="s">
        <v>409</v>
      </c>
      <c r="E353">
        <v>16672</v>
      </c>
    </row>
    <row r="354" spans="1:5" x14ac:dyDescent="0.25">
      <c r="A354" t="s">
        <v>50</v>
      </c>
      <c r="B354" s="179">
        <v>43673</v>
      </c>
      <c r="C354">
        <v>49</v>
      </c>
      <c r="D354" t="s">
        <v>410</v>
      </c>
      <c r="E354">
        <v>1011</v>
      </c>
    </row>
    <row r="355" spans="1:5" x14ac:dyDescent="0.25">
      <c r="A355" t="s">
        <v>50</v>
      </c>
      <c r="B355" s="179">
        <v>43673</v>
      </c>
      <c r="C355">
        <v>49</v>
      </c>
      <c r="D355" t="s">
        <v>411</v>
      </c>
      <c r="E355">
        <v>1550</v>
      </c>
    </row>
    <row r="356" spans="1:5" x14ac:dyDescent="0.25">
      <c r="A356" t="s">
        <v>50</v>
      </c>
      <c r="B356" s="179">
        <v>43673</v>
      </c>
      <c r="C356">
        <v>49</v>
      </c>
      <c r="D356" t="s">
        <v>412</v>
      </c>
      <c r="E356">
        <v>353</v>
      </c>
    </row>
    <row r="357" spans="1:5" x14ac:dyDescent="0.25">
      <c r="A357" t="s">
        <v>50</v>
      </c>
      <c r="B357" s="179">
        <v>43673</v>
      </c>
      <c r="C357">
        <v>49</v>
      </c>
      <c r="D357" t="s">
        <v>413</v>
      </c>
      <c r="E357">
        <v>48</v>
      </c>
    </row>
    <row r="358" spans="1:5" x14ac:dyDescent="0.25">
      <c r="A358" t="s">
        <v>50</v>
      </c>
      <c r="B358" s="179">
        <v>43708</v>
      </c>
      <c r="C358">
        <v>49</v>
      </c>
      <c r="D358" t="s">
        <v>403</v>
      </c>
      <c r="E358">
        <v>36480</v>
      </c>
    </row>
    <row r="359" spans="1:5" x14ac:dyDescent="0.25">
      <c r="A359" t="s">
        <v>50</v>
      </c>
      <c r="B359" s="179">
        <v>43708</v>
      </c>
      <c r="C359">
        <v>49</v>
      </c>
      <c r="D359" t="s">
        <v>404</v>
      </c>
      <c r="E359">
        <v>3803</v>
      </c>
    </row>
    <row r="360" spans="1:5" x14ac:dyDescent="0.25">
      <c r="A360" t="s">
        <v>50</v>
      </c>
      <c r="B360" s="179">
        <v>43708</v>
      </c>
      <c r="C360">
        <v>49</v>
      </c>
      <c r="D360" t="s">
        <v>405</v>
      </c>
      <c r="E360">
        <v>4312</v>
      </c>
    </row>
    <row r="361" spans="1:5" x14ac:dyDescent="0.25">
      <c r="A361" t="s">
        <v>50</v>
      </c>
      <c r="B361" s="179">
        <v>43708</v>
      </c>
      <c r="C361">
        <v>49</v>
      </c>
      <c r="D361" t="s">
        <v>406</v>
      </c>
      <c r="E361">
        <v>650</v>
      </c>
    </row>
    <row r="362" spans="1:5" x14ac:dyDescent="0.25">
      <c r="A362" t="s">
        <v>50</v>
      </c>
      <c r="B362" s="179">
        <v>43708</v>
      </c>
      <c r="C362">
        <v>49</v>
      </c>
      <c r="D362" t="s">
        <v>407</v>
      </c>
      <c r="E362">
        <v>72</v>
      </c>
    </row>
    <row r="363" spans="1:5" x14ac:dyDescent="0.25">
      <c r="A363" t="s">
        <v>50</v>
      </c>
      <c r="B363" s="179">
        <v>43708</v>
      </c>
      <c r="C363">
        <v>49</v>
      </c>
      <c r="D363" t="s">
        <v>409</v>
      </c>
      <c r="E363">
        <v>14859</v>
      </c>
    </row>
    <row r="364" spans="1:5" x14ac:dyDescent="0.25">
      <c r="A364" t="s">
        <v>50</v>
      </c>
      <c r="B364" s="179">
        <v>43708</v>
      </c>
      <c r="C364">
        <v>49</v>
      </c>
      <c r="D364" t="s">
        <v>410</v>
      </c>
      <c r="E364">
        <v>857</v>
      </c>
    </row>
    <row r="365" spans="1:5" x14ac:dyDescent="0.25">
      <c r="A365" t="s">
        <v>50</v>
      </c>
      <c r="B365" s="179">
        <v>43708</v>
      </c>
      <c r="C365">
        <v>49</v>
      </c>
      <c r="D365" t="s">
        <v>411</v>
      </c>
      <c r="E365">
        <v>1372</v>
      </c>
    </row>
    <row r="366" spans="1:5" x14ac:dyDescent="0.25">
      <c r="A366" t="s">
        <v>50</v>
      </c>
      <c r="B366" s="179">
        <v>43708</v>
      </c>
      <c r="C366">
        <v>49</v>
      </c>
      <c r="D366" t="s">
        <v>412</v>
      </c>
      <c r="E366">
        <v>318</v>
      </c>
    </row>
    <row r="367" spans="1:5" x14ac:dyDescent="0.25">
      <c r="A367" t="s">
        <v>50</v>
      </c>
      <c r="B367" s="179">
        <v>43708</v>
      </c>
      <c r="C367">
        <v>49</v>
      </c>
      <c r="D367" t="s">
        <v>413</v>
      </c>
      <c r="E367">
        <v>41</v>
      </c>
    </row>
    <row r="368" spans="1:5" x14ac:dyDescent="0.25">
      <c r="A368" t="s">
        <v>50</v>
      </c>
      <c r="B368" s="179">
        <v>43708</v>
      </c>
      <c r="C368">
        <v>49</v>
      </c>
      <c r="D368" t="s">
        <v>414</v>
      </c>
      <c r="E368">
        <v>1</v>
      </c>
    </row>
    <row r="369" spans="1:5" x14ac:dyDescent="0.25">
      <c r="A369" t="s">
        <v>50</v>
      </c>
      <c r="B369" s="179">
        <v>43736</v>
      </c>
      <c r="C369">
        <v>49</v>
      </c>
      <c r="D369" t="s">
        <v>403</v>
      </c>
      <c r="E369">
        <v>39238</v>
      </c>
    </row>
    <row r="370" spans="1:5" x14ac:dyDescent="0.25">
      <c r="A370" t="s">
        <v>50</v>
      </c>
      <c r="B370" s="179">
        <v>43736</v>
      </c>
      <c r="C370">
        <v>49</v>
      </c>
      <c r="D370" t="s">
        <v>404</v>
      </c>
      <c r="E370">
        <v>4273</v>
      </c>
    </row>
    <row r="371" spans="1:5" x14ac:dyDescent="0.25">
      <c r="A371" t="s">
        <v>50</v>
      </c>
      <c r="B371" s="179">
        <v>43736</v>
      </c>
      <c r="C371">
        <v>49</v>
      </c>
      <c r="D371" t="s">
        <v>405</v>
      </c>
      <c r="E371">
        <v>6077</v>
      </c>
    </row>
    <row r="372" spans="1:5" x14ac:dyDescent="0.25">
      <c r="A372" t="s">
        <v>50</v>
      </c>
      <c r="B372" s="179">
        <v>43736</v>
      </c>
      <c r="C372">
        <v>49</v>
      </c>
      <c r="D372" t="s">
        <v>406</v>
      </c>
      <c r="E372">
        <v>830</v>
      </c>
    </row>
    <row r="373" spans="1:5" x14ac:dyDescent="0.25">
      <c r="A373" t="s">
        <v>50</v>
      </c>
      <c r="B373" s="179">
        <v>43736</v>
      </c>
      <c r="C373">
        <v>49</v>
      </c>
      <c r="D373" t="s">
        <v>407</v>
      </c>
      <c r="E373">
        <v>93</v>
      </c>
    </row>
    <row r="374" spans="1:5" x14ac:dyDescent="0.25">
      <c r="A374" t="s">
        <v>50</v>
      </c>
      <c r="B374" s="179">
        <v>43736</v>
      </c>
      <c r="C374">
        <v>49</v>
      </c>
      <c r="D374" t="s">
        <v>409</v>
      </c>
      <c r="E374">
        <v>15001</v>
      </c>
    </row>
    <row r="375" spans="1:5" x14ac:dyDescent="0.25">
      <c r="A375" t="s">
        <v>50</v>
      </c>
      <c r="B375" s="179">
        <v>43736</v>
      </c>
      <c r="C375">
        <v>49</v>
      </c>
      <c r="D375" t="s">
        <v>410</v>
      </c>
      <c r="E375">
        <v>1027</v>
      </c>
    </row>
    <row r="376" spans="1:5" x14ac:dyDescent="0.25">
      <c r="A376" t="s">
        <v>50</v>
      </c>
      <c r="B376" s="179">
        <v>43736</v>
      </c>
      <c r="C376">
        <v>49</v>
      </c>
      <c r="D376" t="s">
        <v>411</v>
      </c>
      <c r="E376">
        <v>1479</v>
      </c>
    </row>
    <row r="377" spans="1:5" x14ac:dyDescent="0.25">
      <c r="A377" t="s">
        <v>50</v>
      </c>
      <c r="B377" s="179">
        <v>43736</v>
      </c>
      <c r="C377">
        <v>49</v>
      </c>
      <c r="D377" t="s">
        <v>412</v>
      </c>
      <c r="E377">
        <v>365</v>
      </c>
    </row>
    <row r="378" spans="1:5" x14ac:dyDescent="0.25">
      <c r="A378" t="s">
        <v>50</v>
      </c>
      <c r="B378" s="179">
        <v>43736</v>
      </c>
      <c r="C378">
        <v>49</v>
      </c>
      <c r="D378" t="s">
        <v>413</v>
      </c>
      <c r="E378">
        <v>58</v>
      </c>
    </row>
    <row r="379" spans="1:5" x14ac:dyDescent="0.25">
      <c r="A379" t="s">
        <v>50</v>
      </c>
      <c r="B379" s="179">
        <v>43764</v>
      </c>
      <c r="C379">
        <v>49</v>
      </c>
      <c r="D379" t="s">
        <v>403</v>
      </c>
      <c r="E379">
        <v>36004</v>
      </c>
    </row>
    <row r="380" spans="1:5" x14ac:dyDescent="0.25">
      <c r="A380" t="s">
        <v>50</v>
      </c>
      <c r="B380" s="179">
        <v>43764</v>
      </c>
      <c r="C380">
        <v>49</v>
      </c>
      <c r="D380" t="s">
        <v>404</v>
      </c>
      <c r="E380">
        <v>3740</v>
      </c>
    </row>
    <row r="381" spans="1:5" x14ac:dyDescent="0.25">
      <c r="A381" t="s">
        <v>50</v>
      </c>
      <c r="B381" s="179">
        <v>43764</v>
      </c>
      <c r="C381">
        <v>49</v>
      </c>
      <c r="D381" t="s">
        <v>405</v>
      </c>
      <c r="E381">
        <v>4069</v>
      </c>
    </row>
    <row r="382" spans="1:5" x14ac:dyDescent="0.25">
      <c r="A382" t="s">
        <v>50</v>
      </c>
      <c r="B382" s="179">
        <v>43764</v>
      </c>
      <c r="C382">
        <v>49</v>
      </c>
      <c r="D382" t="s">
        <v>406</v>
      </c>
      <c r="E382">
        <v>637</v>
      </c>
    </row>
    <row r="383" spans="1:5" x14ac:dyDescent="0.25">
      <c r="A383" t="s">
        <v>50</v>
      </c>
      <c r="B383" s="179">
        <v>43764</v>
      </c>
      <c r="C383">
        <v>49</v>
      </c>
      <c r="D383" t="s">
        <v>407</v>
      </c>
      <c r="E383">
        <v>74</v>
      </c>
    </row>
    <row r="384" spans="1:5" x14ac:dyDescent="0.25">
      <c r="A384" t="s">
        <v>50</v>
      </c>
      <c r="B384" s="179">
        <v>43764</v>
      </c>
      <c r="C384">
        <v>49</v>
      </c>
      <c r="D384" t="s">
        <v>409</v>
      </c>
      <c r="E384">
        <v>15380</v>
      </c>
    </row>
    <row r="385" spans="1:5" x14ac:dyDescent="0.25">
      <c r="A385" t="s">
        <v>50</v>
      </c>
      <c r="B385" s="179">
        <v>43764</v>
      </c>
      <c r="C385">
        <v>49</v>
      </c>
      <c r="D385" t="s">
        <v>410</v>
      </c>
      <c r="E385">
        <v>1098</v>
      </c>
    </row>
    <row r="386" spans="1:5" x14ac:dyDescent="0.25">
      <c r="A386" t="s">
        <v>50</v>
      </c>
      <c r="B386" s="179">
        <v>43764</v>
      </c>
      <c r="C386">
        <v>49</v>
      </c>
      <c r="D386" t="s">
        <v>411</v>
      </c>
      <c r="E386">
        <v>1319</v>
      </c>
    </row>
    <row r="387" spans="1:5" x14ac:dyDescent="0.25">
      <c r="A387" t="s">
        <v>50</v>
      </c>
      <c r="B387" s="179">
        <v>43764</v>
      </c>
      <c r="C387">
        <v>49</v>
      </c>
      <c r="D387" t="s">
        <v>412</v>
      </c>
      <c r="E387">
        <v>341</v>
      </c>
    </row>
    <row r="388" spans="1:5" x14ac:dyDescent="0.25">
      <c r="A388" t="s">
        <v>50</v>
      </c>
      <c r="B388" s="179">
        <v>43764</v>
      </c>
      <c r="C388">
        <v>49</v>
      </c>
      <c r="D388" t="s">
        <v>413</v>
      </c>
      <c r="E388">
        <v>48</v>
      </c>
    </row>
    <row r="389" spans="1:5" x14ac:dyDescent="0.25">
      <c r="A389" t="s">
        <v>50</v>
      </c>
      <c r="B389" s="179">
        <v>43799</v>
      </c>
      <c r="C389">
        <v>49</v>
      </c>
      <c r="D389" t="s">
        <v>403</v>
      </c>
      <c r="E389">
        <v>38115</v>
      </c>
    </row>
    <row r="390" spans="1:5" x14ac:dyDescent="0.25">
      <c r="A390" t="s">
        <v>50</v>
      </c>
      <c r="B390" s="179">
        <v>43799</v>
      </c>
      <c r="C390">
        <v>49</v>
      </c>
      <c r="D390" t="s">
        <v>404</v>
      </c>
      <c r="E390">
        <v>3554</v>
      </c>
    </row>
    <row r="391" spans="1:5" x14ac:dyDescent="0.25">
      <c r="A391" t="s">
        <v>50</v>
      </c>
      <c r="B391" s="179">
        <v>43799</v>
      </c>
      <c r="C391">
        <v>49</v>
      </c>
      <c r="D391" t="s">
        <v>405</v>
      </c>
      <c r="E391">
        <v>6028</v>
      </c>
    </row>
    <row r="392" spans="1:5" x14ac:dyDescent="0.25">
      <c r="A392" t="s">
        <v>50</v>
      </c>
      <c r="B392" s="179">
        <v>43799</v>
      </c>
      <c r="C392">
        <v>49</v>
      </c>
      <c r="D392" t="s">
        <v>406</v>
      </c>
      <c r="E392">
        <v>845</v>
      </c>
    </row>
    <row r="393" spans="1:5" x14ac:dyDescent="0.25">
      <c r="A393" t="s">
        <v>50</v>
      </c>
      <c r="B393" s="179">
        <v>43799</v>
      </c>
      <c r="C393">
        <v>49</v>
      </c>
      <c r="D393" t="s">
        <v>407</v>
      </c>
      <c r="E393">
        <v>75</v>
      </c>
    </row>
    <row r="394" spans="1:5" x14ac:dyDescent="0.25">
      <c r="A394" t="s">
        <v>50</v>
      </c>
      <c r="B394" s="179">
        <v>43799</v>
      </c>
      <c r="C394">
        <v>49</v>
      </c>
      <c r="D394" t="s">
        <v>409</v>
      </c>
      <c r="E394">
        <v>19596</v>
      </c>
    </row>
    <row r="395" spans="1:5" x14ac:dyDescent="0.25">
      <c r="A395" t="s">
        <v>50</v>
      </c>
      <c r="B395" s="179">
        <v>43799</v>
      </c>
      <c r="C395">
        <v>49</v>
      </c>
      <c r="D395" t="s">
        <v>410</v>
      </c>
      <c r="E395">
        <v>1345</v>
      </c>
    </row>
    <row r="396" spans="1:5" x14ac:dyDescent="0.25">
      <c r="A396" t="s">
        <v>50</v>
      </c>
      <c r="B396" s="179">
        <v>43799</v>
      </c>
      <c r="C396">
        <v>49</v>
      </c>
      <c r="D396" t="s">
        <v>411</v>
      </c>
      <c r="E396">
        <v>2190</v>
      </c>
    </row>
    <row r="397" spans="1:5" x14ac:dyDescent="0.25">
      <c r="A397" t="s">
        <v>50</v>
      </c>
      <c r="B397" s="179">
        <v>43799</v>
      </c>
      <c r="C397">
        <v>49</v>
      </c>
      <c r="D397" t="s">
        <v>412</v>
      </c>
      <c r="E397">
        <v>554</v>
      </c>
    </row>
    <row r="398" spans="1:5" x14ac:dyDescent="0.25">
      <c r="A398" t="s">
        <v>50</v>
      </c>
      <c r="B398" s="179">
        <v>43799</v>
      </c>
      <c r="C398">
        <v>49</v>
      </c>
      <c r="D398" t="s">
        <v>413</v>
      </c>
      <c r="E398">
        <v>88</v>
      </c>
    </row>
    <row r="399" spans="1:5" x14ac:dyDescent="0.25">
      <c r="A399" t="s">
        <v>50</v>
      </c>
      <c r="B399" s="179">
        <v>43799</v>
      </c>
      <c r="C399">
        <v>49</v>
      </c>
      <c r="D399" t="s">
        <v>414</v>
      </c>
      <c r="E399">
        <v>1</v>
      </c>
    </row>
    <row r="400" spans="1:5" x14ac:dyDescent="0.25">
      <c r="A400" t="s">
        <v>50</v>
      </c>
      <c r="B400" s="179">
        <v>43820</v>
      </c>
      <c r="C400">
        <v>49</v>
      </c>
      <c r="D400" t="s">
        <v>403</v>
      </c>
      <c r="E400">
        <v>33378</v>
      </c>
    </row>
    <row r="401" spans="1:5" x14ac:dyDescent="0.25">
      <c r="A401" t="s">
        <v>50</v>
      </c>
      <c r="B401" s="179">
        <v>43820</v>
      </c>
      <c r="C401">
        <v>49</v>
      </c>
      <c r="D401" t="s">
        <v>404</v>
      </c>
      <c r="E401">
        <v>3381</v>
      </c>
    </row>
    <row r="402" spans="1:5" x14ac:dyDescent="0.25">
      <c r="A402" t="s">
        <v>50</v>
      </c>
      <c r="B402" s="179">
        <v>43820</v>
      </c>
      <c r="C402">
        <v>49</v>
      </c>
      <c r="D402" t="s">
        <v>405</v>
      </c>
      <c r="E402">
        <v>5526</v>
      </c>
    </row>
    <row r="403" spans="1:5" x14ac:dyDescent="0.25">
      <c r="A403" t="s">
        <v>50</v>
      </c>
      <c r="B403" s="179">
        <v>43820</v>
      </c>
      <c r="C403">
        <v>49</v>
      </c>
      <c r="D403" t="s">
        <v>406</v>
      </c>
      <c r="E403">
        <v>903</v>
      </c>
    </row>
    <row r="404" spans="1:5" x14ac:dyDescent="0.25">
      <c r="A404" t="s">
        <v>50</v>
      </c>
      <c r="B404" s="179">
        <v>43820</v>
      </c>
      <c r="C404">
        <v>49</v>
      </c>
      <c r="D404" t="s">
        <v>407</v>
      </c>
      <c r="E404">
        <v>117</v>
      </c>
    </row>
    <row r="405" spans="1:5" x14ac:dyDescent="0.25">
      <c r="A405" t="s">
        <v>50</v>
      </c>
      <c r="B405" s="179">
        <v>43820</v>
      </c>
      <c r="C405">
        <v>49</v>
      </c>
      <c r="D405" t="s">
        <v>408</v>
      </c>
      <c r="E405">
        <v>1</v>
      </c>
    </row>
    <row r="406" spans="1:5" x14ac:dyDescent="0.25">
      <c r="A406" t="s">
        <v>50</v>
      </c>
      <c r="B406" s="179">
        <v>43820</v>
      </c>
      <c r="C406">
        <v>49</v>
      </c>
      <c r="D406" t="s">
        <v>409</v>
      </c>
      <c r="E406">
        <v>18158</v>
      </c>
    </row>
    <row r="407" spans="1:5" x14ac:dyDescent="0.25">
      <c r="A407" t="s">
        <v>50</v>
      </c>
      <c r="B407" s="179">
        <v>43820</v>
      </c>
      <c r="C407">
        <v>49</v>
      </c>
      <c r="D407" t="s">
        <v>410</v>
      </c>
      <c r="E407">
        <v>1569</v>
      </c>
    </row>
    <row r="408" spans="1:5" x14ac:dyDescent="0.25">
      <c r="A408" t="s">
        <v>50</v>
      </c>
      <c r="B408" s="179">
        <v>43820</v>
      </c>
      <c r="C408">
        <v>49</v>
      </c>
      <c r="D408" t="s">
        <v>411</v>
      </c>
      <c r="E408">
        <v>2104</v>
      </c>
    </row>
    <row r="409" spans="1:5" x14ac:dyDescent="0.25">
      <c r="A409" t="s">
        <v>50</v>
      </c>
      <c r="B409" s="179">
        <v>43820</v>
      </c>
      <c r="C409">
        <v>49</v>
      </c>
      <c r="D409" t="s">
        <v>412</v>
      </c>
      <c r="E409">
        <v>525</v>
      </c>
    </row>
    <row r="410" spans="1:5" x14ac:dyDescent="0.25">
      <c r="A410" t="s">
        <v>50</v>
      </c>
      <c r="B410" s="179">
        <v>43820</v>
      </c>
      <c r="C410">
        <v>49</v>
      </c>
      <c r="D410" t="s">
        <v>413</v>
      </c>
      <c r="E410">
        <v>81</v>
      </c>
    </row>
    <row r="411" spans="1:5" x14ac:dyDescent="0.25">
      <c r="A411" t="s">
        <v>50</v>
      </c>
      <c r="B411" s="179">
        <v>43855</v>
      </c>
      <c r="C411">
        <v>49</v>
      </c>
      <c r="D411" t="s">
        <v>403</v>
      </c>
      <c r="E411">
        <v>29837</v>
      </c>
    </row>
    <row r="412" spans="1:5" x14ac:dyDescent="0.25">
      <c r="A412" t="s">
        <v>50</v>
      </c>
      <c r="B412" s="179">
        <v>43855</v>
      </c>
      <c r="C412">
        <v>49</v>
      </c>
      <c r="D412" t="s">
        <v>404</v>
      </c>
      <c r="E412">
        <v>3047</v>
      </c>
    </row>
    <row r="413" spans="1:5" x14ac:dyDescent="0.25">
      <c r="A413" t="s">
        <v>50</v>
      </c>
      <c r="B413" s="179">
        <v>43855</v>
      </c>
      <c r="C413">
        <v>49</v>
      </c>
      <c r="D413" t="s">
        <v>405</v>
      </c>
      <c r="E413">
        <v>5102</v>
      </c>
    </row>
    <row r="414" spans="1:5" x14ac:dyDescent="0.25">
      <c r="A414" t="s">
        <v>50</v>
      </c>
      <c r="B414" s="179">
        <v>43855</v>
      </c>
      <c r="C414">
        <v>49</v>
      </c>
      <c r="D414" t="s">
        <v>406</v>
      </c>
      <c r="E414">
        <v>728</v>
      </c>
    </row>
    <row r="415" spans="1:5" x14ac:dyDescent="0.25">
      <c r="A415" t="s">
        <v>50</v>
      </c>
      <c r="B415" s="179">
        <v>43855</v>
      </c>
      <c r="C415">
        <v>49</v>
      </c>
      <c r="D415" t="s">
        <v>407</v>
      </c>
      <c r="E415">
        <v>78</v>
      </c>
    </row>
    <row r="416" spans="1:5" x14ac:dyDescent="0.25">
      <c r="A416" t="s">
        <v>50</v>
      </c>
      <c r="B416" s="179">
        <v>43855</v>
      </c>
      <c r="C416">
        <v>49</v>
      </c>
      <c r="D416" t="s">
        <v>409</v>
      </c>
      <c r="E416">
        <v>18846</v>
      </c>
    </row>
    <row r="417" spans="1:5" x14ac:dyDescent="0.25">
      <c r="A417" t="s">
        <v>50</v>
      </c>
      <c r="B417" s="179">
        <v>43855</v>
      </c>
      <c r="C417">
        <v>49</v>
      </c>
      <c r="D417" t="s">
        <v>410</v>
      </c>
      <c r="E417">
        <v>2012</v>
      </c>
    </row>
    <row r="418" spans="1:5" x14ac:dyDescent="0.25">
      <c r="A418" t="s">
        <v>50</v>
      </c>
      <c r="B418" s="179">
        <v>43855</v>
      </c>
      <c r="C418">
        <v>49</v>
      </c>
      <c r="D418" t="s">
        <v>411</v>
      </c>
      <c r="E418">
        <v>1565</v>
      </c>
    </row>
    <row r="419" spans="1:5" x14ac:dyDescent="0.25">
      <c r="A419" t="s">
        <v>50</v>
      </c>
      <c r="B419" s="179">
        <v>43855</v>
      </c>
      <c r="C419">
        <v>49</v>
      </c>
      <c r="D419" t="s">
        <v>412</v>
      </c>
      <c r="E419">
        <v>396</v>
      </c>
    </row>
    <row r="420" spans="1:5" x14ac:dyDescent="0.25">
      <c r="A420" t="s">
        <v>50</v>
      </c>
      <c r="B420" s="179">
        <v>43855</v>
      </c>
      <c r="C420">
        <v>49</v>
      </c>
      <c r="D420" t="s">
        <v>413</v>
      </c>
      <c r="E420">
        <v>75</v>
      </c>
    </row>
    <row r="421" spans="1:5" x14ac:dyDescent="0.25">
      <c r="A421" t="s">
        <v>50</v>
      </c>
      <c r="B421" s="179">
        <v>43890</v>
      </c>
      <c r="C421">
        <v>49</v>
      </c>
      <c r="D421" t="s">
        <v>403</v>
      </c>
      <c r="E421">
        <v>37829</v>
      </c>
    </row>
    <row r="422" spans="1:5" x14ac:dyDescent="0.25">
      <c r="A422" t="s">
        <v>50</v>
      </c>
      <c r="B422" s="179">
        <v>43890</v>
      </c>
      <c r="C422">
        <v>49</v>
      </c>
      <c r="D422" t="s">
        <v>404</v>
      </c>
      <c r="E422">
        <v>3335</v>
      </c>
    </row>
    <row r="423" spans="1:5" x14ac:dyDescent="0.25">
      <c r="A423" t="s">
        <v>50</v>
      </c>
      <c r="B423" s="179">
        <v>43890</v>
      </c>
      <c r="C423">
        <v>49</v>
      </c>
      <c r="D423" t="s">
        <v>405</v>
      </c>
      <c r="E423">
        <v>5143</v>
      </c>
    </row>
    <row r="424" spans="1:5" x14ac:dyDescent="0.25">
      <c r="A424" t="s">
        <v>50</v>
      </c>
      <c r="B424" s="179">
        <v>43890</v>
      </c>
      <c r="C424">
        <v>49</v>
      </c>
      <c r="D424" t="s">
        <v>406</v>
      </c>
      <c r="E424">
        <v>809</v>
      </c>
    </row>
    <row r="425" spans="1:5" x14ac:dyDescent="0.25">
      <c r="A425" t="s">
        <v>50</v>
      </c>
      <c r="B425" s="179">
        <v>43890</v>
      </c>
      <c r="C425">
        <v>49</v>
      </c>
      <c r="D425" t="s">
        <v>407</v>
      </c>
      <c r="E425">
        <v>72</v>
      </c>
    </row>
    <row r="426" spans="1:5" x14ac:dyDescent="0.25">
      <c r="A426" t="s">
        <v>50</v>
      </c>
      <c r="B426" s="179">
        <v>43890</v>
      </c>
      <c r="C426">
        <v>49</v>
      </c>
      <c r="D426" t="s">
        <v>409</v>
      </c>
      <c r="E426">
        <v>23924</v>
      </c>
    </row>
    <row r="427" spans="1:5" x14ac:dyDescent="0.25">
      <c r="A427" t="s">
        <v>50</v>
      </c>
      <c r="B427" s="179">
        <v>43890</v>
      </c>
      <c r="C427">
        <v>49</v>
      </c>
      <c r="D427" t="s">
        <v>410</v>
      </c>
      <c r="E427">
        <v>1485</v>
      </c>
    </row>
    <row r="428" spans="1:5" x14ac:dyDescent="0.25">
      <c r="A428" t="s">
        <v>50</v>
      </c>
      <c r="B428" s="179">
        <v>43890</v>
      </c>
      <c r="C428">
        <v>49</v>
      </c>
      <c r="D428" t="s">
        <v>411</v>
      </c>
      <c r="E428">
        <v>2224</v>
      </c>
    </row>
    <row r="429" spans="1:5" x14ac:dyDescent="0.25">
      <c r="A429" t="s">
        <v>50</v>
      </c>
      <c r="B429" s="179">
        <v>43890</v>
      </c>
      <c r="C429">
        <v>49</v>
      </c>
      <c r="D429" t="s">
        <v>412</v>
      </c>
      <c r="E429">
        <v>518</v>
      </c>
    </row>
    <row r="430" spans="1:5" x14ac:dyDescent="0.25">
      <c r="A430" t="s">
        <v>50</v>
      </c>
      <c r="B430" s="179">
        <v>43890</v>
      </c>
      <c r="C430">
        <v>49</v>
      </c>
      <c r="D430" t="s">
        <v>413</v>
      </c>
      <c r="E430">
        <v>61</v>
      </c>
    </row>
    <row r="431" spans="1:5" x14ac:dyDescent="0.25">
      <c r="A431" t="s">
        <v>50</v>
      </c>
      <c r="B431" s="179">
        <v>43918</v>
      </c>
      <c r="C431">
        <v>49</v>
      </c>
      <c r="D431" t="s">
        <v>403</v>
      </c>
      <c r="E431">
        <v>36001</v>
      </c>
    </row>
    <row r="432" spans="1:5" x14ac:dyDescent="0.25">
      <c r="A432" t="s">
        <v>50</v>
      </c>
      <c r="B432" s="179">
        <v>43918</v>
      </c>
      <c r="C432">
        <v>49</v>
      </c>
      <c r="D432" t="s">
        <v>404</v>
      </c>
      <c r="E432">
        <v>2944</v>
      </c>
    </row>
    <row r="433" spans="1:5" x14ac:dyDescent="0.25">
      <c r="A433" t="s">
        <v>50</v>
      </c>
      <c r="B433" s="179">
        <v>43918</v>
      </c>
      <c r="C433">
        <v>49</v>
      </c>
      <c r="D433" t="s">
        <v>405</v>
      </c>
      <c r="E433">
        <v>7092</v>
      </c>
    </row>
    <row r="434" spans="1:5" x14ac:dyDescent="0.25">
      <c r="A434" t="s">
        <v>50</v>
      </c>
      <c r="B434" s="179">
        <v>43918</v>
      </c>
      <c r="C434">
        <v>49</v>
      </c>
      <c r="D434" t="s">
        <v>406</v>
      </c>
      <c r="E434">
        <v>1082</v>
      </c>
    </row>
    <row r="435" spans="1:5" x14ac:dyDescent="0.25">
      <c r="A435" t="s">
        <v>50</v>
      </c>
      <c r="B435" s="179">
        <v>43918</v>
      </c>
      <c r="C435">
        <v>49</v>
      </c>
      <c r="D435" t="s">
        <v>407</v>
      </c>
      <c r="E435">
        <v>107</v>
      </c>
    </row>
    <row r="436" spans="1:5" x14ac:dyDescent="0.25">
      <c r="A436" t="s">
        <v>50</v>
      </c>
      <c r="B436" s="179">
        <v>43918</v>
      </c>
      <c r="C436">
        <v>49</v>
      </c>
      <c r="D436" t="s">
        <v>408</v>
      </c>
      <c r="E436">
        <v>1</v>
      </c>
    </row>
    <row r="437" spans="1:5" x14ac:dyDescent="0.25">
      <c r="A437" t="s">
        <v>50</v>
      </c>
      <c r="B437" s="179">
        <v>43918</v>
      </c>
      <c r="C437">
        <v>49</v>
      </c>
      <c r="D437" t="s">
        <v>409</v>
      </c>
      <c r="E437">
        <v>22971</v>
      </c>
    </row>
    <row r="438" spans="1:5" x14ac:dyDescent="0.25">
      <c r="A438" t="s">
        <v>50</v>
      </c>
      <c r="B438" s="179">
        <v>43918</v>
      </c>
      <c r="C438">
        <v>49</v>
      </c>
      <c r="D438" t="s">
        <v>410</v>
      </c>
      <c r="E438">
        <v>1235</v>
      </c>
    </row>
    <row r="439" spans="1:5" x14ac:dyDescent="0.25">
      <c r="A439" t="s">
        <v>50</v>
      </c>
      <c r="B439" s="179">
        <v>43918</v>
      </c>
      <c r="C439">
        <v>49</v>
      </c>
      <c r="D439" t="s">
        <v>411</v>
      </c>
      <c r="E439">
        <v>2444</v>
      </c>
    </row>
    <row r="440" spans="1:5" x14ac:dyDescent="0.25">
      <c r="A440" t="s">
        <v>50</v>
      </c>
      <c r="B440" s="179">
        <v>43918</v>
      </c>
      <c r="C440">
        <v>49</v>
      </c>
      <c r="D440" t="s">
        <v>412</v>
      </c>
      <c r="E440">
        <v>575</v>
      </c>
    </row>
    <row r="441" spans="1:5" x14ac:dyDescent="0.25">
      <c r="A441" t="s">
        <v>50</v>
      </c>
      <c r="B441" s="179">
        <v>43918</v>
      </c>
      <c r="C441">
        <v>49</v>
      </c>
      <c r="D441" t="s">
        <v>413</v>
      </c>
      <c r="E441">
        <v>86</v>
      </c>
    </row>
    <row r="442" spans="1:5" x14ac:dyDescent="0.25">
      <c r="A442" t="s">
        <v>43</v>
      </c>
      <c r="B442" s="179">
        <v>43554</v>
      </c>
      <c r="C442">
        <v>49</v>
      </c>
      <c r="D442" t="s">
        <v>403</v>
      </c>
      <c r="E442">
        <v>11203</v>
      </c>
    </row>
    <row r="443" spans="1:5" x14ac:dyDescent="0.25">
      <c r="A443" t="s">
        <v>43</v>
      </c>
      <c r="B443" s="179">
        <v>43554</v>
      </c>
      <c r="C443">
        <v>49</v>
      </c>
      <c r="D443" t="s">
        <v>404</v>
      </c>
      <c r="E443">
        <v>1888</v>
      </c>
    </row>
    <row r="444" spans="1:5" x14ac:dyDescent="0.25">
      <c r="A444" t="s">
        <v>43</v>
      </c>
      <c r="B444" s="179">
        <v>43554</v>
      </c>
      <c r="C444">
        <v>49</v>
      </c>
      <c r="D444" t="s">
        <v>405</v>
      </c>
      <c r="E444">
        <v>1753</v>
      </c>
    </row>
    <row r="445" spans="1:5" x14ac:dyDescent="0.25">
      <c r="A445" t="s">
        <v>43</v>
      </c>
      <c r="B445" s="179">
        <v>43554</v>
      </c>
      <c r="C445">
        <v>49</v>
      </c>
      <c r="D445" t="s">
        <v>406</v>
      </c>
      <c r="E445">
        <v>241</v>
      </c>
    </row>
    <row r="446" spans="1:5" x14ac:dyDescent="0.25">
      <c r="A446" t="s">
        <v>43</v>
      </c>
      <c r="B446" s="179">
        <v>43554</v>
      </c>
      <c r="C446">
        <v>49</v>
      </c>
      <c r="D446" t="s">
        <v>407</v>
      </c>
      <c r="E446">
        <v>15</v>
      </c>
    </row>
    <row r="447" spans="1:5" x14ac:dyDescent="0.25">
      <c r="A447" t="s">
        <v>43</v>
      </c>
      <c r="B447" s="179">
        <v>43554</v>
      </c>
      <c r="C447">
        <v>49</v>
      </c>
      <c r="D447" t="s">
        <v>409</v>
      </c>
      <c r="E447">
        <v>7789</v>
      </c>
    </row>
    <row r="448" spans="1:5" x14ac:dyDescent="0.25">
      <c r="A448" t="s">
        <v>43</v>
      </c>
      <c r="B448" s="179">
        <v>43554</v>
      </c>
      <c r="C448">
        <v>49</v>
      </c>
      <c r="D448" t="s">
        <v>410</v>
      </c>
      <c r="E448">
        <v>1682</v>
      </c>
    </row>
    <row r="449" spans="1:5" x14ac:dyDescent="0.25">
      <c r="A449" t="s">
        <v>43</v>
      </c>
      <c r="B449" s="179">
        <v>43554</v>
      </c>
      <c r="C449">
        <v>49</v>
      </c>
      <c r="D449" t="s">
        <v>411</v>
      </c>
      <c r="E449">
        <v>658</v>
      </c>
    </row>
    <row r="450" spans="1:5" x14ac:dyDescent="0.25">
      <c r="A450" t="s">
        <v>43</v>
      </c>
      <c r="B450" s="179">
        <v>43554</v>
      </c>
      <c r="C450">
        <v>49</v>
      </c>
      <c r="D450" t="s">
        <v>412</v>
      </c>
      <c r="E450">
        <v>152</v>
      </c>
    </row>
    <row r="451" spans="1:5" x14ac:dyDescent="0.25">
      <c r="A451" t="s">
        <v>43</v>
      </c>
      <c r="B451" s="179">
        <v>43554</v>
      </c>
      <c r="C451">
        <v>49</v>
      </c>
      <c r="D451" t="s">
        <v>413</v>
      </c>
      <c r="E451">
        <v>17</v>
      </c>
    </row>
    <row r="452" spans="1:5" x14ac:dyDescent="0.25">
      <c r="A452" t="s">
        <v>43</v>
      </c>
      <c r="B452" s="179">
        <v>43582</v>
      </c>
      <c r="C452">
        <v>49</v>
      </c>
      <c r="D452" t="s">
        <v>403</v>
      </c>
      <c r="E452">
        <v>12109</v>
      </c>
    </row>
    <row r="453" spans="1:5" x14ac:dyDescent="0.25">
      <c r="A453" t="s">
        <v>43</v>
      </c>
      <c r="B453" s="179">
        <v>43582</v>
      </c>
      <c r="C453">
        <v>49</v>
      </c>
      <c r="D453" t="s">
        <v>404</v>
      </c>
      <c r="E453">
        <v>1898</v>
      </c>
    </row>
    <row r="454" spans="1:5" x14ac:dyDescent="0.25">
      <c r="A454" t="s">
        <v>43</v>
      </c>
      <c r="B454" s="179">
        <v>43582</v>
      </c>
      <c r="C454">
        <v>49</v>
      </c>
      <c r="D454" t="s">
        <v>405</v>
      </c>
      <c r="E454">
        <v>1614</v>
      </c>
    </row>
    <row r="455" spans="1:5" x14ac:dyDescent="0.25">
      <c r="A455" t="s">
        <v>43</v>
      </c>
      <c r="B455" s="179">
        <v>43582</v>
      </c>
      <c r="C455">
        <v>49</v>
      </c>
      <c r="D455" t="s">
        <v>406</v>
      </c>
      <c r="E455">
        <v>214</v>
      </c>
    </row>
    <row r="456" spans="1:5" x14ac:dyDescent="0.25">
      <c r="A456" t="s">
        <v>43</v>
      </c>
      <c r="B456" s="179">
        <v>43582</v>
      </c>
      <c r="C456">
        <v>49</v>
      </c>
      <c r="D456" t="s">
        <v>407</v>
      </c>
      <c r="E456">
        <v>14</v>
      </c>
    </row>
    <row r="457" spans="1:5" x14ac:dyDescent="0.25">
      <c r="A457" t="s">
        <v>43</v>
      </c>
      <c r="B457" s="179">
        <v>43582</v>
      </c>
      <c r="C457">
        <v>49</v>
      </c>
      <c r="D457" t="s">
        <v>409</v>
      </c>
      <c r="E457">
        <v>9173</v>
      </c>
    </row>
    <row r="458" spans="1:5" x14ac:dyDescent="0.25">
      <c r="A458" t="s">
        <v>43</v>
      </c>
      <c r="B458" s="179">
        <v>43582</v>
      </c>
      <c r="C458">
        <v>49</v>
      </c>
      <c r="D458" t="s">
        <v>410</v>
      </c>
      <c r="E458">
        <v>1490</v>
      </c>
    </row>
    <row r="459" spans="1:5" x14ac:dyDescent="0.25">
      <c r="A459" t="s">
        <v>43</v>
      </c>
      <c r="B459" s="179">
        <v>43582</v>
      </c>
      <c r="C459">
        <v>49</v>
      </c>
      <c r="D459" t="s">
        <v>411</v>
      </c>
      <c r="E459">
        <v>608</v>
      </c>
    </row>
    <row r="460" spans="1:5" x14ac:dyDescent="0.25">
      <c r="A460" t="s">
        <v>43</v>
      </c>
      <c r="B460" s="179">
        <v>43582</v>
      </c>
      <c r="C460">
        <v>49</v>
      </c>
      <c r="D460" t="s">
        <v>412</v>
      </c>
      <c r="E460">
        <v>118</v>
      </c>
    </row>
    <row r="461" spans="1:5" x14ac:dyDescent="0.25">
      <c r="A461" t="s">
        <v>43</v>
      </c>
      <c r="B461" s="179">
        <v>43582</v>
      </c>
      <c r="C461">
        <v>49</v>
      </c>
      <c r="D461" t="s">
        <v>413</v>
      </c>
      <c r="E461">
        <v>13</v>
      </c>
    </row>
    <row r="462" spans="1:5" x14ac:dyDescent="0.25">
      <c r="A462" t="s">
        <v>43</v>
      </c>
      <c r="B462" s="179">
        <v>43610</v>
      </c>
      <c r="C462">
        <v>49</v>
      </c>
      <c r="D462" t="s">
        <v>403</v>
      </c>
      <c r="E462">
        <v>12532</v>
      </c>
    </row>
    <row r="463" spans="1:5" x14ac:dyDescent="0.25">
      <c r="A463" t="s">
        <v>43</v>
      </c>
      <c r="B463" s="179">
        <v>43610</v>
      </c>
      <c r="C463">
        <v>49</v>
      </c>
      <c r="D463" t="s">
        <v>404</v>
      </c>
      <c r="E463">
        <v>1821</v>
      </c>
    </row>
    <row r="464" spans="1:5" x14ac:dyDescent="0.25">
      <c r="A464" t="s">
        <v>43</v>
      </c>
      <c r="B464" s="179">
        <v>43610</v>
      </c>
      <c r="C464">
        <v>49</v>
      </c>
      <c r="D464" t="s">
        <v>405</v>
      </c>
      <c r="E464">
        <v>1961</v>
      </c>
    </row>
    <row r="465" spans="1:5" x14ac:dyDescent="0.25">
      <c r="A465" t="s">
        <v>43</v>
      </c>
      <c r="B465" s="179">
        <v>43610</v>
      </c>
      <c r="C465">
        <v>49</v>
      </c>
      <c r="D465" t="s">
        <v>406</v>
      </c>
      <c r="E465">
        <v>246</v>
      </c>
    </row>
    <row r="466" spans="1:5" x14ac:dyDescent="0.25">
      <c r="A466" t="s">
        <v>43</v>
      </c>
      <c r="B466" s="179">
        <v>43610</v>
      </c>
      <c r="C466">
        <v>49</v>
      </c>
      <c r="D466" t="s">
        <v>407</v>
      </c>
      <c r="E466">
        <v>12</v>
      </c>
    </row>
    <row r="467" spans="1:5" x14ac:dyDescent="0.25">
      <c r="A467" t="s">
        <v>43</v>
      </c>
      <c r="B467" s="179">
        <v>43610</v>
      </c>
      <c r="C467">
        <v>49</v>
      </c>
      <c r="D467" t="s">
        <v>409</v>
      </c>
      <c r="E467">
        <v>9340</v>
      </c>
    </row>
    <row r="468" spans="1:5" x14ac:dyDescent="0.25">
      <c r="A468" t="s">
        <v>43</v>
      </c>
      <c r="B468" s="179">
        <v>43610</v>
      </c>
      <c r="C468">
        <v>49</v>
      </c>
      <c r="D468" t="s">
        <v>410</v>
      </c>
      <c r="E468">
        <v>1281</v>
      </c>
    </row>
    <row r="469" spans="1:5" x14ac:dyDescent="0.25">
      <c r="A469" t="s">
        <v>43</v>
      </c>
      <c r="B469" s="179">
        <v>43610</v>
      </c>
      <c r="C469">
        <v>49</v>
      </c>
      <c r="D469" t="s">
        <v>411</v>
      </c>
      <c r="E469">
        <v>937</v>
      </c>
    </row>
    <row r="470" spans="1:5" x14ac:dyDescent="0.25">
      <c r="A470" t="s">
        <v>43</v>
      </c>
      <c r="B470" s="179">
        <v>43610</v>
      </c>
      <c r="C470">
        <v>49</v>
      </c>
      <c r="D470" t="s">
        <v>412</v>
      </c>
      <c r="E470">
        <v>212</v>
      </c>
    </row>
    <row r="471" spans="1:5" x14ac:dyDescent="0.25">
      <c r="A471" t="s">
        <v>43</v>
      </c>
      <c r="B471" s="179">
        <v>43610</v>
      </c>
      <c r="C471">
        <v>49</v>
      </c>
      <c r="D471" t="s">
        <v>413</v>
      </c>
      <c r="E471">
        <v>35</v>
      </c>
    </row>
    <row r="472" spans="1:5" x14ac:dyDescent="0.25">
      <c r="A472" t="s">
        <v>43</v>
      </c>
      <c r="B472" s="179">
        <v>43610</v>
      </c>
      <c r="C472">
        <v>49</v>
      </c>
      <c r="D472" t="s">
        <v>414</v>
      </c>
      <c r="E472">
        <v>1</v>
      </c>
    </row>
    <row r="473" spans="1:5" x14ac:dyDescent="0.25">
      <c r="A473" t="s">
        <v>43</v>
      </c>
      <c r="B473" s="179">
        <v>43645</v>
      </c>
      <c r="C473">
        <v>49</v>
      </c>
      <c r="D473" t="s">
        <v>403</v>
      </c>
      <c r="E473">
        <v>11515</v>
      </c>
    </row>
    <row r="474" spans="1:5" x14ac:dyDescent="0.25">
      <c r="A474" t="s">
        <v>43</v>
      </c>
      <c r="B474" s="179">
        <v>43645</v>
      </c>
      <c r="C474">
        <v>49</v>
      </c>
      <c r="D474" t="s">
        <v>404</v>
      </c>
      <c r="E474">
        <v>1643</v>
      </c>
    </row>
    <row r="475" spans="1:5" x14ac:dyDescent="0.25">
      <c r="A475" t="s">
        <v>43</v>
      </c>
      <c r="B475" s="179">
        <v>43645</v>
      </c>
      <c r="C475">
        <v>49</v>
      </c>
      <c r="D475" t="s">
        <v>405</v>
      </c>
      <c r="E475">
        <v>1640</v>
      </c>
    </row>
    <row r="476" spans="1:5" x14ac:dyDescent="0.25">
      <c r="A476" t="s">
        <v>43</v>
      </c>
      <c r="B476" s="179">
        <v>43645</v>
      </c>
      <c r="C476">
        <v>49</v>
      </c>
      <c r="D476" t="s">
        <v>406</v>
      </c>
      <c r="E476">
        <v>204</v>
      </c>
    </row>
    <row r="477" spans="1:5" x14ac:dyDescent="0.25">
      <c r="A477" t="s">
        <v>43</v>
      </c>
      <c r="B477" s="179">
        <v>43645</v>
      </c>
      <c r="C477">
        <v>49</v>
      </c>
      <c r="D477" t="s">
        <v>407</v>
      </c>
      <c r="E477">
        <v>14</v>
      </c>
    </row>
    <row r="478" spans="1:5" x14ac:dyDescent="0.25">
      <c r="A478" t="s">
        <v>43</v>
      </c>
      <c r="B478" s="179">
        <v>43645</v>
      </c>
      <c r="C478">
        <v>49</v>
      </c>
      <c r="D478" t="s">
        <v>408</v>
      </c>
      <c r="E478">
        <v>1</v>
      </c>
    </row>
    <row r="479" spans="1:5" x14ac:dyDescent="0.25">
      <c r="A479" t="s">
        <v>43</v>
      </c>
      <c r="B479" s="179">
        <v>43645</v>
      </c>
      <c r="C479">
        <v>49</v>
      </c>
      <c r="D479" t="s">
        <v>409</v>
      </c>
      <c r="E479">
        <v>7505</v>
      </c>
    </row>
    <row r="480" spans="1:5" x14ac:dyDescent="0.25">
      <c r="A480" t="s">
        <v>43</v>
      </c>
      <c r="B480" s="179">
        <v>43645</v>
      </c>
      <c r="C480">
        <v>49</v>
      </c>
      <c r="D480" t="s">
        <v>410</v>
      </c>
      <c r="E480">
        <v>957</v>
      </c>
    </row>
    <row r="481" spans="1:5" x14ac:dyDescent="0.25">
      <c r="A481" t="s">
        <v>43</v>
      </c>
      <c r="B481" s="179">
        <v>43645</v>
      </c>
      <c r="C481">
        <v>49</v>
      </c>
      <c r="D481" t="s">
        <v>411</v>
      </c>
      <c r="E481">
        <v>556</v>
      </c>
    </row>
    <row r="482" spans="1:5" x14ac:dyDescent="0.25">
      <c r="A482" t="s">
        <v>43</v>
      </c>
      <c r="B482" s="179">
        <v>43645</v>
      </c>
      <c r="C482">
        <v>49</v>
      </c>
      <c r="D482" t="s">
        <v>412</v>
      </c>
      <c r="E482">
        <v>114</v>
      </c>
    </row>
    <row r="483" spans="1:5" x14ac:dyDescent="0.25">
      <c r="A483" t="s">
        <v>43</v>
      </c>
      <c r="B483" s="179">
        <v>43645</v>
      </c>
      <c r="C483">
        <v>49</v>
      </c>
      <c r="D483" t="s">
        <v>413</v>
      </c>
      <c r="E483">
        <v>11</v>
      </c>
    </row>
    <row r="484" spans="1:5" x14ac:dyDescent="0.25">
      <c r="A484" t="s">
        <v>43</v>
      </c>
      <c r="B484" s="179">
        <v>43673</v>
      </c>
      <c r="C484">
        <v>49</v>
      </c>
      <c r="D484" t="s">
        <v>403</v>
      </c>
      <c r="E484">
        <v>10189</v>
      </c>
    </row>
    <row r="485" spans="1:5" x14ac:dyDescent="0.25">
      <c r="A485" t="s">
        <v>43</v>
      </c>
      <c r="B485" s="179">
        <v>43673</v>
      </c>
      <c r="C485">
        <v>49</v>
      </c>
      <c r="D485" t="s">
        <v>404</v>
      </c>
      <c r="E485">
        <v>1435</v>
      </c>
    </row>
    <row r="486" spans="1:5" x14ac:dyDescent="0.25">
      <c r="A486" t="s">
        <v>43</v>
      </c>
      <c r="B486" s="179">
        <v>43673</v>
      </c>
      <c r="C486">
        <v>49</v>
      </c>
      <c r="D486" t="s">
        <v>405</v>
      </c>
      <c r="E486">
        <v>1512</v>
      </c>
    </row>
    <row r="487" spans="1:5" x14ac:dyDescent="0.25">
      <c r="A487" t="s">
        <v>43</v>
      </c>
      <c r="B487" s="179">
        <v>43673</v>
      </c>
      <c r="C487">
        <v>49</v>
      </c>
      <c r="D487" t="s">
        <v>406</v>
      </c>
      <c r="E487">
        <v>206</v>
      </c>
    </row>
    <row r="488" spans="1:5" x14ac:dyDescent="0.25">
      <c r="A488" t="s">
        <v>43</v>
      </c>
      <c r="B488" s="179">
        <v>43673</v>
      </c>
      <c r="C488">
        <v>49</v>
      </c>
      <c r="D488" t="s">
        <v>407</v>
      </c>
      <c r="E488">
        <v>10</v>
      </c>
    </row>
    <row r="489" spans="1:5" x14ac:dyDescent="0.25">
      <c r="A489" t="s">
        <v>43</v>
      </c>
      <c r="B489" s="179">
        <v>43673</v>
      </c>
      <c r="C489">
        <v>49</v>
      </c>
      <c r="D489" t="s">
        <v>409</v>
      </c>
      <c r="E489">
        <v>5875</v>
      </c>
    </row>
    <row r="490" spans="1:5" x14ac:dyDescent="0.25">
      <c r="A490" t="s">
        <v>43</v>
      </c>
      <c r="B490" s="179">
        <v>43673</v>
      </c>
      <c r="C490">
        <v>49</v>
      </c>
      <c r="D490" t="s">
        <v>410</v>
      </c>
      <c r="E490">
        <v>700</v>
      </c>
    </row>
    <row r="491" spans="1:5" x14ac:dyDescent="0.25">
      <c r="A491" t="s">
        <v>43</v>
      </c>
      <c r="B491" s="179">
        <v>43673</v>
      </c>
      <c r="C491">
        <v>49</v>
      </c>
      <c r="D491" t="s">
        <v>411</v>
      </c>
      <c r="E491">
        <v>501</v>
      </c>
    </row>
    <row r="492" spans="1:5" x14ac:dyDescent="0.25">
      <c r="A492" t="s">
        <v>43</v>
      </c>
      <c r="B492" s="179">
        <v>43673</v>
      </c>
      <c r="C492">
        <v>49</v>
      </c>
      <c r="D492" t="s">
        <v>412</v>
      </c>
      <c r="E492">
        <v>118</v>
      </c>
    </row>
    <row r="493" spans="1:5" x14ac:dyDescent="0.25">
      <c r="A493" t="s">
        <v>43</v>
      </c>
      <c r="B493" s="179">
        <v>43673</v>
      </c>
      <c r="C493">
        <v>49</v>
      </c>
      <c r="D493" t="s">
        <v>413</v>
      </c>
      <c r="E493">
        <v>24</v>
      </c>
    </row>
    <row r="494" spans="1:5" x14ac:dyDescent="0.25">
      <c r="A494" t="s">
        <v>43</v>
      </c>
      <c r="B494" s="179">
        <v>43673</v>
      </c>
      <c r="C494">
        <v>49</v>
      </c>
      <c r="D494" t="s">
        <v>414</v>
      </c>
      <c r="E494">
        <v>1</v>
      </c>
    </row>
    <row r="495" spans="1:5" x14ac:dyDescent="0.25">
      <c r="A495" t="s">
        <v>43</v>
      </c>
      <c r="B495" s="179">
        <v>43708</v>
      </c>
      <c r="C495">
        <v>49</v>
      </c>
      <c r="D495" t="s">
        <v>403</v>
      </c>
      <c r="E495">
        <v>11571</v>
      </c>
    </row>
    <row r="496" spans="1:5" x14ac:dyDescent="0.25">
      <c r="A496" t="s">
        <v>43</v>
      </c>
      <c r="B496" s="179">
        <v>43708</v>
      </c>
      <c r="C496">
        <v>49</v>
      </c>
      <c r="D496" t="s">
        <v>404</v>
      </c>
      <c r="E496">
        <v>1608</v>
      </c>
    </row>
    <row r="497" spans="1:5" x14ac:dyDescent="0.25">
      <c r="A497" t="s">
        <v>43</v>
      </c>
      <c r="B497" s="179">
        <v>43708</v>
      </c>
      <c r="C497">
        <v>49</v>
      </c>
      <c r="D497" t="s">
        <v>405</v>
      </c>
      <c r="E497">
        <v>1716</v>
      </c>
    </row>
    <row r="498" spans="1:5" x14ac:dyDescent="0.25">
      <c r="A498" t="s">
        <v>43</v>
      </c>
      <c r="B498" s="179">
        <v>43708</v>
      </c>
      <c r="C498">
        <v>49</v>
      </c>
      <c r="D498" t="s">
        <v>406</v>
      </c>
      <c r="E498">
        <v>240</v>
      </c>
    </row>
    <row r="499" spans="1:5" x14ac:dyDescent="0.25">
      <c r="A499" t="s">
        <v>43</v>
      </c>
      <c r="B499" s="179">
        <v>43708</v>
      </c>
      <c r="C499">
        <v>49</v>
      </c>
      <c r="D499" t="s">
        <v>407</v>
      </c>
      <c r="E499">
        <v>17</v>
      </c>
    </row>
    <row r="500" spans="1:5" x14ac:dyDescent="0.25">
      <c r="A500" t="s">
        <v>43</v>
      </c>
      <c r="B500" s="179">
        <v>43708</v>
      </c>
      <c r="C500">
        <v>49</v>
      </c>
      <c r="D500" t="s">
        <v>409</v>
      </c>
      <c r="E500">
        <v>6064</v>
      </c>
    </row>
    <row r="501" spans="1:5" x14ac:dyDescent="0.25">
      <c r="A501" t="s">
        <v>43</v>
      </c>
      <c r="B501" s="179">
        <v>43708</v>
      </c>
      <c r="C501">
        <v>49</v>
      </c>
      <c r="D501" t="s">
        <v>410</v>
      </c>
      <c r="E501">
        <v>542</v>
      </c>
    </row>
    <row r="502" spans="1:5" x14ac:dyDescent="0.25">
      <c r="A502" t="s">
        <v>43</v>
      </c>
      <c r="B502" s="179">
        <v>43708</v>
      </c>
      <c r="C502">
        <v>49</v>
      </c>
      <c r="D502" t="s">
        <v>411</v>
      </c>
      <c r="E502">
        <v>555</v>
      </c>
    </row>
    <row r="503" spans="1:5" x14ac:dyDescent="0.25">
      <c r="A503" t="s">
        <v>43</v>
      </c>
      <c r="B503" s="179">
        <v>43708</v>
      </c>
      <c r="C503">
        <v>49</v>
      </c>
      <c r="D503" t="s">
        <v>412</v>
      </c>
      <c r="E503">
        <v>120</v>
      </c>
    </row>
    <row r="504" spans="1:5" x14ac:dyDescent="0.25">
      <c r="A504" t="s">
        <v>43</v>
      </c>
      <c r="B504" s="179">
        <v>43708</v>
      </c>
      <c r="C504">
        <v>49</v>
      </c>
      <c r="D504" t="s">
        <v>413</v>
      </c>
      <c r="E504">
        <v>13</v>
      </c>
    </row>
    <row r="505" spans="1:5" x14ac:dyDescent="0.25">
      <c r="A505" t="s">
        <v>43</v>
      </c>
      <c r="B505" s="179">
        <v>43736</v>
      </c>
      <c r="C505">
        <v>49</v>
      </c>
      <c r="D505" t="s">
        <v>403</v>
      </c>
      <c r="E505">
        <v>12994</v>
      </c>
    </row>
    <row r="506" spans="1:5" x14ac:dyDescent="0.25">
      <c r="A506" t="s">
        <v>43</v>
      </c>
      <c r="B506" s="179">
        <v>43736</v>
      </c>
      <c r="C506">
        <v>49</v>
      </c>
      <c r="D506" t="s">
        <v>404</v>
      </c>
      <c r="E506">
        <v>1908</v>
      </c>
    </row>
    <row r="507" spans="1:5" x14ac:dyDescent="0.25">
      <c r="A507" t="s">
        <v>43</v>
      </c>
      <c r="B507" s="179">
        <v>43736</v>
      </c>
      <c r="C507">
        <v>49</v>
      </c>
      <c r="D507" t="s">
        <v>405</v>
      </c>
      <c r="E507">
        <v>1745</v>
      </c>
    </row>
    <row r="508" spans="1:5" x14ac:dyDescent="0.25">
      <c r="A508" t="s">
        <v>43</v>
      </c>
      <c r="B508" s="179">
        <v>43736</v>
      </c>
      <c r="C508">
        <v>49</v>
      </c>
      <c r="D508" t="s">
        <v>406</v>
      </c>
      <c r="E508">
        <v>244</v>
      </c>
    </row>
    <row r="509" spans="1:5" x14ac:dyDescent="0.25">
      <c r="A509" t="s">
        <v>43</v>
      </c>
      <c r="B509" s="179">
        <v>43736</v>
      </c>
      <c r="C509">
        <v>49</v>
      </c>
      <c r="D509" t="s">
        <v>407</v>
      </c>
      <c r="E509">
        <v>11</v>
      </c>
    </row>
    <row r="510" spans="1:5" x14ac:dyDescent="0.25">
      <c r="A510" t="s">
        <v>43</v>
      </c>
      <c r="B510" s="179">
        <v>43736</v>
      </c>
      <c r="C510">
        <v>49</v>
      </c>
      <c r="D510" t="s">
        <v>409</v>
      </c>
      <c r="E510">
        <v>5643</v>
      </c>
    </row>
    <row r="511" spans="1:5" x14ac:dyDescent="0.25">
      <c r="A511" t="s">
        <v>43</v>
      </c>
      <c r="B511" s="179">
        <v>43736</v>
      </c>
      <c r="C511">
        <v>49</v>
      </c>
      <c r="D511" t="s">
        <v>410</v>
      </c>
      <c r="E511">
        <v>507</v>
      </c>
    </row>
    <row r="512" spans="1:5" x14ac:dyDescent="0.25">
      <c r="A512" t="s">
        <v>43</v>
      </c>
      <c r="B512" s="179">
        <v>43736</v>
      </c>
      <c r="C512">
        <v>49</v>
      </c>
      <c r="D512" t="s">
        <v>411</v>
      </c>
      <c r="E512">
        <v>552</v>
      </c>
    </row>
    <row r="513" spans="1:5" x14ac:dyDescent="0.25">
      <c r="A513" t="s">
        <v>43</v>
      </c>
      <c r="B513" s="179">
        <v>43736</v>
      </c>
      <c r="C513">
        <v>49</v>
      </c>
      <c r="D513" t="s">
        <v>412</v>
      </c>
      <c r="E513">
        <v>110</v>
      </c>
    </row>
    <row r="514" spans="1:5" x14ac:dyDescent="0.25">
      <c r="A514" t="s">
        <v>43</v>
      </c>
      <c r="B514" s="179">
        <v>43736</v>
      </c>
      <c r="C514">
        <v>49</v>
      </c>
      <c r="D514" t="s">
        <v>413</v>
      </c>
      <c r="E514">
        <v>15</v>
      </c>
    </row>
    <row r="515" spans="1:5" x14ac:dyDescent="0.25">
      <c r="A515" t="s">
        <v>43</v>
      </c>
      <c r="B515" s="179">
        <v>43764</v>
      </c>
      <c r="C515">
        <v>49</v>
      </c>
      <c r="D515" t="s">
        <v>403</v>
      </c>
      <c r="E515">
        <v>16004</v>
      </c>
    </row>
    <row r="516" spans="1:5" x14ac:dyDescent="0.25">
      <c r="A516" t="s">
        <v>43</v>
      </c>
      <c r="B516" s="179">
        <v>43764</v>
      </c>
      <c r="C516">
        <v>49</v>
      </c>
      <c r="D516" t="s">
        <v>404</v>
      </c>
      <c r="E516">
        <v>2460</v>
      </c>
    </row>
    <row r="517" spans="1:5" x14ac:dyDescent="0.25">
      <c r="A517" t="s">
        <v>43</v>
      </c>
      <c r="B517" s="179">
        <v>43764</v>
      </c>
      <c r="C517">
        <v>49</v>
      </c>
      <c r="D517" t="s">
        <v>405</v>
      </c>
      <c r="E517">
        <v>1752</v>
      </c>
    </row>
    <row r="518" spans="1:5" x14ac:dyDescent="0.25">
      <c r="A518" t="s">
        <v>43</v>
      </c>
      <c r="B518" s="179">
        <v>43764</v>
      </c>
      <c r="C518">
        <v>49</v>
      </c>
      <c r="D518" t="s">
        <v>406</v>
      </c>
      <c r="E518">
        <v>224</v>
      </c>
    </row>
    <row r="519" spans="1:5" x14ac:dyDescent="0.25">
      <c r="A519" t="s">
        <v>43</v>
      </c>
      <c r="B519" s="179">
        <v>43764</v>
      </c>
      <c r="C519">
        <v>49</v>
      </c>
      <c r="D519" t="s">
        <v>407</v>
      </c>
      <c r="E519">
        <v>20</v>
      </c>
    </row>
    <row r="520" spans="1:5" x14ac:dyDescent="0.25">
      <c r="A520" t="s">
        <v>43</v>
      </c>
      <c r="B520" s="179">
        <v>43764</v>
      </c>
      <c r="C520">
        <v>49</v>
      </c>
      <c r="D520" t="s">
        <v>409</v>
      </c>
      <c r="E520">
        <v>5745</v>
      </c>
    </row>
    <row r="521" spans="1:5" x14ac:dyDescent="0.25">
      <c r="A521" t="s">
        <v>43</v>
      </c>
      <c r="B521" s="179">
        <v>43764</v>
      </c>
      <c r="C521">
        <v>49</v>
      </c>
      <c r="D521" t="s">
        <v>410</v>
      </c>
      <c r="E521">
        <v>625</v>
      </c>
    </row>
    <row r="522" spans="1:5" x14ac:dyDescent="0.25">
      <c r="A522" t="s">
        <v>43</v>
      </c>
      <c r="B522" s="179">
        <v>43764</v>
      </c>
      <c r="C522">
        <v>49</v>
      </c>
      <c r="D522" t="s">
        <v>411</v>
      </c>
      <c r="E522">
        <v>548</v>
      </c>
    </row>
    <row r="523" spans="1:5" x14ac:dyDescent="0.25">
      <c r="A523" t="s">
        <v>43</v>
      </c>
      <c r="B523" s="179">
        <v>43764</v>
      </c>
      <c r="C523">
        <v>49</v>
      </c>
      <c r="D523" t="s">
        <v>412</v>
      </c>
      <c r="E523">
        <v>106</v>
      </c>
    </row>
    <row r="524" spans="1:5" x14ac:dyDescent="0.25">
      <c r="A524" t="s">
        <v>43</v>
      </c>
      <c r="B524" s="179">
        <v>43764</v>
      </c>
      <c r="C524">
        <v>49</v>
      </c>
      <c r="D524" t="s">
        <v>413</v>
      </c>
      <c r="E524">
        <v>8</v>
      </c>
    </row>
    <row r="525" spans="1:5" x14ac:dyDescent="0.25">
      <c r="A525" t="s">
        <v>43</v>
      </c>
      <c r="B525" s="179">
        <v>43799</v>
      </c>
      <c r="C525">
        <v>49</v>
      </c>
      <c r="D525" t="s">
        <v>403</v>
      </c>
      <c r="E525">
        <v>16275</v>
      </c>
    </row>
    <row r="526" spans="1:5" x14ac:dyDescent="0.25">
      <c r="A526" t="s">
        <v>43</v>
      </c>
      <c r="B526" s="179">
        <v>43799</v>
      </c>
      <c r="C526">
        <v>49</v>
      </c>
      <c r="D526" t="s">
        <v>404</v>
      </c>
      <c r="E526">
        <v>2327</v>
      </c>
    </row>
    <row r="527" spans="1:5" x14ac:dyDescent="0.25">
      <c r="A527" t="s">
        <v>43</v>
      </c>
      <c r="B527" s="179">
        <v>43799</v>
      </c>
      <c r="C527">
        <v>49</v>
      </c>
      <c r="D527" t="s">
        <v>405</v>
      </c>
      <c r="E527">
        <v>1693</v>
      </c>
    </row>
    <row r="528" spans="1:5" x14ac:dyDescent="0.25">
      <c r="A528" t="s">
        <v>43</v>
      </c>
      <c r="B528" s="179">
        <v>43799</v>
      </c>
      <c r="C528">
        <v>49</v>
      </c>
      <c r="D528" t="s">
        <v>406</v>
      </c>
      <c r="E528">
        <v>233</v>
      </c>
    </row>
    <row r="529" spans="1:5" x14ac:dyDescent="0.25">
      <c r="A529" t="s">
        <v>43</v>
      </c>
      <c r="B529" s="179">
        <v>43799</v>
      </c>
      <c r="C529">
        <v>49</v>
      </c>
      <c r="D529" t="s">
        <v>407</v>
      </c>
      <c r="E529">
        <v>14</v>
      </c>
    </row>
    <row r="530" spans="1:5" x14ac:dyDescent="0.25">
      <c r="A530" t="s">
        <v>43</v>
      </c>
      <c r="B530" s="179">
        <v>43799</v>
      </c>
      <c r="C530">
        <v>49</v>
      </c>
      <c r="D530" t="s">
        <v>409</v>
      </c>
      <c r="E530">
        <v>6514</v>
      </c>
    </row>
    <row r="531" spans="1:5" x14ac:dyDescent="0.25">
      <c r="A531" t="s">
        <v>43</v>
      </c>
      <c r="B531" s="179">
        <v>43799</v>
      </c>
      <c r="C531">
        <v>49</v>
      </c>
      <c r="D531" t="s">
        <v>410</v>
      </c>
      <c r="E531">
        <v>744</v>
      </c>
    </row>
    <row r="532" spans="1:5" x14ac:dyDescent="0.25">
      <c r="A532" t="s">
        <v>43</v>
      </c>
      <c r="B532" s="179">
        <v>43799</v>
      </c>
      <c r="C532">
        <v>49</v>
      </c>
      <c r="D532" t="s">
        <v>411</v>
      </c>
      <c r="E532">
        <v>481</v>
      </c>
    </row>
    <row r="533" spans="1:5" x14ac:dyDescent="0.25">
      <c r="A533" t="s">
        <v>43</v>
      </c>
      <c r="B533" s="179">
        <v>43799</v>
      </c>
      <c r="C533">
        <v>49</v>
      </c>
      <c r="D533" t="s">
        <v>412</v>
      </c>
      <c r="E533">
        <v>93</v>
      </c>
    </row>
    <row r="534" spans="1:5" x14ac:dyDescent="0.25">
      <c r="A534" t="s">
        <v>43</v>
      </c>
      <c r="B534" s="179">
        <v>43799</v>
      </c>
      <c r="C534">
        <v>49</v>
      </c>
      <c r="D534" t="s">
        <v>413</v>
      </c>
      <c r="E534">
        <v>10</v>
      </c>
    </row>
    <row r="535" spans="1:5" x14ac:dyDescent="0.25">
      <c r="A535" t="s">
        <v>43</v>
      </c>
      <c r="B535" s="179">
        <v>43820</v>
      </c>
      <c r="C535">
        <v>49</v>
      </c>
      <c r="D535" t="s">
        <v>403</v>
      </c>
      <c r="E535">
        <v>14504</v>
      </c>
    </row>
    <row r="536" spans="1:5" x14ac:dyDescent="0.25">
      <c r="A536" t="s">
        <v>43</v>
      </c>
      <c r="B536" s="179">
        <v>43820</v>
      </c>
      <c r="C536">
        <v>49</v>
      </c>
      <c r="D536" t="s">
        <v>404</v>
      </c>
      <c r="E536">
        <v>2123</v>
      </c>
    </row>
    <row r="537" spans="1:5" x14ac:dyDescent="0.25">
      <c r="A537" t="s">
        <v>43</v>
      </c>
      <c r="B537" s="179">
        <v>43820</v>
      </c>
      <c r="C537">
        <v>49</v>
      </c>
      <c r="D537" t="s">
        <v>405</v>
      </c>
      <c r="E537">
        <v>1755</v>
      </c>
    </row>
    <row r="538" spans="1:5" x14ac:dyDescent="0.25">
      <c r="A538" t="s">
        <v>43</v>
      </c>
      <c r="B538" s="179">
        <v>43820</v>
      </c>
      <c r="C538">
        <v>49</v>
      </c>
      <c r="D538" t="s">
        <v>406</v>
      </c>
      <c r="E538">
        <v>222</v>
      </c>
    </row>
    <row r="539" spans="1:5" x14ac:dyDescent="0.25">
      <c r="A539" t="s">
        <v>43</v>
      </c>
      <c r="B539" s="179">
        <v>43820</v>
      </c>
      <c r="C539">
        <v>49</v>
      </c>
      <c r="D539" t="s">
        <v>407</v>
      </c>
      <c r="E539">
        <v>13</v>
      </c>
    </row>
    <row r="540" spans="1:5" x14ac:dyDescent="0.25">
      <c r="A540" t="s">
        <v>43</v>
      </c>
      <c r="B540" s="179">
        <v>43820</v>
      </c>
      <c r="C540">
        <v>49</v>
      </c>
      <c r="D540" t="s">
        <v>409</v>
      </c>
      <c r="E540">
        <v>6270</v>
      </c>
    </row>
    <row r="541" spans="1:5" x14ac:dyDescent="0.25">
      <c r="A541" t="s">
        <v>43</v>
      </c>
      <c r="B541" s="179">
        <v>43820</v>
      </c>
      <c r="C541">
        <v>49</v>
      </c>
      <c r="D541" t="s">
        <v>410</v>
      </c>
      <c r="E541">
        <v>842</v>
      </c>
    </row>
    <row r="542" spans="1:5" x14ac:dyDescent="0.25">
      <c r="A542" t="s">
        <v>43</v>
      </c>
      <c r="B542" s="179">
        <v>43820</v>
      </c>
      <c r="C542">
        <v>49</v>
      </c>
      <c r="D542" t="s">
        <v>411</v>
      </c>
      <c r="E542">
        <v>610</v>
      </c>
    </row>
    <row r="543" spans="1:5" x14ac:dyDescent="0.25">
      <c r="A543" t="s">
        <v>43</v>
      </c>
      <c r="B543" s="179">
        <v>43820</v>
      </c>
      <c r="C543">
        <v>49</v>
      </c>
      <c r="D543" t="s">
        <v>412</v>
      </c>
      <c r="E543">
        <v>143</v>
      </c>
    </row>
    <row r="544" spans="1:5" x14ac:dyDescent="0.25">
      <c r="A544" t="s">
        <v>43</v>
      </c>
      <c r="B544" s="179">
        <v>43820</v>
      </c>
      <c r="C544">
        <v>49</v>
      </c>
      <c r="D544" t="s">
        <v>413</v>
      </c>
      <c r="E544">
        <v>16</v>
      </c>
    </row>
    <row r="545" spans="1:5" x14ac:dyDescent="0.25">
      <c r="A545" t="s">
        <v>43</v>
      </c>
      <c r="B545" s="179">
        <v>43855</v>
      </c>
      <c r="C545">
        <v>49</v>
      </c>
      <c r="D545" t="s">
        <v>403</v>
      </c>
      <c r="E545">
        <v>14302</v>
      </c>
    </row>
    <row r="546" spans="1:5" x14ac:dyDescent="0.25">
      <c r="A546" t="s">
        <v>43</v>
      </c>
      <c r="B546" s="179">
        <v>43855</v>
      </c>
      <c r="C546">
        <v>49</v>
      </c>
      <c r="D546" t="s">
        <v>404</v>
      </c>
      <c r="E546">
        <v>2026</v>
      </c>
    </row>
    <row r="547" spans="1:5" x14ac:dyDescent="0.25">
      <c r="A547" t="s">
        <v>43</v>
      </c>
      <c r="B547" s="179">
        <v>43855</v>
      </c>
      <c r="C547">
        <v>49</v>
      </c>
      <c r="D547" t="s">
        <v>405</v>
      </c>
      <c r="E547">
        <v>1933</v>
      </c>
    </row>
    <row r="548" spans="1:5" x14ac:dyDescent="0.25">
      <c r="A548" t="s">
        <v>43</v>
      </c>
      <c r="B548" s="179">
        <v>43855</v>
      </c>
      <c r="C548">
        <v>49</v>
      </c>
      <c r="D548" t="s">
        <v>406</v>
      </c>
      <c r="E548">
        <v>256</v>
      </c>
    </row>
    <row r="549" spans="1:5" x14ac:dyDescent="0.25">
      <c r="A549" t="s">
        <v>43</v>
      </c>
      <c r="B549" s="179">
        <v>43855</v>
      </c>
      <c r="C549">
        <v>49</v>
      </c>
      <c r="D549" t="s">
        <v>407</v>
      </c>
      <c r="E549">
        <v>30</v>
      </c>
    </row>
    <row r="550" spans="1:5" x14ac:dyDescent="0.25">
      <c r="A550" t="s">
        <v>43</v>
      </c>
      <c r="B550" s="179">
        <v>43855</v>
      </c>
      <c r="C550">
        <v>49</v>
      </c>
      <c r="D550" t="s">
        <v>408</v>
      </c>
      <c r="E550">
        <v>1</v>
      </c>
    </row>
    <row r="551" spans="1:5" x14ac:dyDescent="0.25">
      <c r="A551" t="s">
        <v>43</v>
      </c>
      <c r="B551" s="179">
        <v>43855</v>
      </c>
      <c r="C551">
        <v>49</v>
      </c>
      <c r="D551" t="s">
        <v>409</v>
      </c>
      <c r="E551">
        <v>7559</v>
      </c>
    </row>
    <row r="552" spans="1:5" x14ac:dyDescent="0.25">
      <c r="A552" t="s">
        <v>43</v>
      </c>
      <c r="B552" s="179">
        <v>43855</v>
      </c>
      <c r="C552">
        <v>49</v>
      </c>
      <c r="D552" t="s">
        <v>410</v>
      </c>
      <c r="E552">
        <v>1217</v>
      </c>
    </row>
    <row r="553" spans="1:5" x14ac:dyDescent="0.25">
      <c r="A553" t="s">
        <v>43</v>
      </c>
      <c r="B553" s="179">
        <v>43855</v>
      </c>
      <c r="C553">
        <v>49</v>
      </c>
      <c r="D553" t="s">
        <v>411</v>
      </c>
      <c r="E553">
        <v>662</v>
      </c>
    </row>
    <row r="554" spans="1:5" x14ac:dyDescent="0.25">
      <c r="A554" t="s">
        <v>43</v>
      </c>
      <c r="B554" s="179">
        <v>43855</v>
      </c>
      <c r="C554">
        <v>49</v>
      </c>
      <c r="D554" t="s">
        <v>412</v>
      </c>
      <c r="E554">
        <v>138</v>
      </c>
    </row>
    <row r="555" spans="1:5" x14ac:dyDescent="0.25">
      <c r="A555" t="s">
        <v>43</v>
      </c>
      <c r="B555" s="179">
        <v>43855</v>
      </c>
      <c r="C555">
        <v>49</v>
      </c>
      <c r="D555" t="s">
        <v>413</v>
      </c>
      <c r="E555">
        <v>15</v>
      </c>
    </row>
    <row r="556" spans="1:5" x14ac:dyDescent="0.25">
      <c r="A556" t="s">
        <v>43</v>
      </c>
      <c r="B556" s="179">
        <v>43890</v>
      </c>
      <c r="C556">
        <v>49</v>
      </c>
      <c r="D556" t="s">
        <v>403</v>
      </c>
      <c r="E556">
        <v>13253</v>
      </c>
    </row>
    <row r="557" spans="1:5" x14ac:dyDescent="0.25">
      <c r="A557" t="s">
        <v>43</v>
      </c>
      <c r="B557" s="179">
        <v>43890</v>
      </c>
      <c r="C557">
        <v>49</v>
      </c>
      <c r="D557" t="s">
        <v>404</v>
      </c>
      <c r="E557">
        <v>1939</v>
      </c>
    </row>
    <row r="558" spans="1:5" x14ac:dyDescent="0.25">
      <c r="A558" t="s">
        <v>43</v>
      </c>
      <c r="B558" s="179">
        <v>43890</v>
      </c>
      <c r="C558">
        <v>49</v>
      </c>
      <c r="D558" t="s">
        <v>405</v>
      </c>
      <c r="E558">
        <v>1552</v>
      </c>
    </row>
    <row r="559" spans="1:5" x14ac:dyDescent="0.25">
      <c r="A559" t="s">
        <v>43</v>
      </c>
      <c r="B559" s="179">
        <v>43890</v>
      </c>
      <c r="C559">
        <v>49</v>
      </c>
      <c r="D559" t="s">
        <v>406</v>
      </c>
      <c r="E559">
        <v>176</v>
      </c>
    </row>
    <row r="560" spans="1:5" x14ac:dyDescent="0.25">
      <c r="A560" t="s">
        <v>43</v>
      </c>
      <c r="B560" s="179">
        <v>43890</v>
      </c>
      <c r="C560">
        <v>49</v>
      </c>
      <c r="D560" t="s">
        <v>407</v>
      </c>
      <c r="E560">
        <v>11</v>
      </c>
    </row>
    <row r="561" spans="1:5" x14ac:dyDescent="0.25">
      <c r="A561" t="s">
        <v>43</v>
      </c>
      <c r="B561" s="179">
        <v>43890</v>
      </c>
      <c r="C561">
        <v>49</v>
      </c>
      <c r="D561" t="s">
        <v>409</v>
      </c>
      <c r="E561">
        <v>8883</v>
      </c>
    </row>
    <row r="562" spans="1:5" x14ac:dyDescent="0.25">
      <c r="A562" t="s">
        <v>43</v>
      </c>
      <c r="B562" s="179">
        <v>43890</v>
      </c>
      <c r="C562">
        <v>49</v>
      </c>
      <c r="D562" t="s">
        <v>410</v>
      </c>
      <c r="E562">
        <v>1065</v>
      </c>
    </row>
    <row r="563" spans="1:5" x14ac:dyDescent="0.25">
      <c r="A563" t="s">
        <v>43</v>
      </c>
      <c r="B563" s="179">
        <v>43890</v>
      </c>
      <c r="C563">
        <v>49</v>
      </c>
      <c r="D563" t="s">
        <v>411</v>
      </c>
      <c r="E563">
        <v>685</v>
      </c>
    </row>
    <row r="564" spans="1:5" x14ac:dyDescent="0.25">
      <c r="A564" t="s">
        <v>43</v>
      </c>
      <c r="B564" s="179">
        <v>43890</v>
      </c>
      <c r="C564">
        <v>49</v>
      </c>
      <c r="D564" t="s">
        <v>412</v>
      </c>
      <c r="E564">
        <v>136</v>
      </c>
    </row>
    <row r="565" spans="1:5" x14ac:dyDescent="0.25">
      <c r="A565" t="s">
        <v>43</v>
      </c>
      <c r="B565" s="179">
        <v>43890</v>
      </c>
      <c r="C565">
        <v>49</v>
      </c>
      <c r="D565" t="s">
        <v>413</v>
      </c>
      <c r="E565">
        <v>26</v>
      </c>
    </row>
    <row r="566" spans="1:5" x14ac:dyDescent="0.25">
      <c r="A566" t="s">
        <v>43</v>
      </c>
      <c r="B566" s="179">
        <v>43918</v>
      </c>
      <c r="C566">
        <v>49</v>
      </c>
      <c r="D566" t="s">
        <v>403</v>
      </c>
      <c r="E566">
        <v>17333</v>
      </c>
    </row>
    <row r="567" spans="1:5" x14ac:dyDescent="0.25">
      <c r="A567" t="s">
        <v>43</v>
      </c>
      <c r="B567" s="179">
        <v>43918</v>
      </c>
      <c r="C567">
        <v>49</v>
      </c>
      <c r="D567" t="s">
        <v>404</v>
      </c>
      <c r="E567">
        <v>2153</v>
      </c>
    </row>
    <row r="568" spans="1:5" x14ac:dyDescent="0.25">
      <c r="A568" t="s">
        <v>43</v>
      </c>
      <c r="B568" s="179">
        <v>43918</v>
      </c>
      <c r="C568">
        <v>49</v>
      </c>
      <c r="D568" t="s">
        <v>405</v>
      </c>
      <c r="E568">
        <v>2196</v>
      </c>
    </row>
    <row r="569" spans="1:5" x14ac:dyDescent="0.25">
      <c r="A569" t="s">
        <v>43</v>
      </c>
      <c r="B569" s="179">
        <v>43918</v>
      </c>
      <c r="C569">
        <v>49</v>
      </c>
      <c r="D569" t="s">
        <v>406</v>
      </c>
      <c r="E569">
        <v>267</v>
      </c>
    </row>
    <row r="570" spans="1:5" x14ac:dyDescent="0.25">
      <c r="A570" t="s">
        <v>43</v>
      </c>
      <c r="B570" s="179">
        <v>43918</v>
      </c>
      <c r="C570">
        <v>49</v>
      </c>
      <c r="D570" t="s">
        <v>407</v>
      </c>
      <c r="E570">
        <v>16</v>
      </c>
    </row>
    <row r="571" spans="1:5" x14ac:dyDescent="0.25">
      <c r="A571" t="s">
        <v>43</v>
      </c>
      <c r="B571" s="179">
        <v>43918</v>
      </c>
      <c r="C571">
        <v>49</v>
      </c>
      <c r="D571" t="s">
        <v>409</v>
      </c>
      <c r="E571">
        <v>11346</v>
      </c>
    </row>
    <row r="572" spans="1:5" x14ac:dyDescent="0.25">
      <c r="A572" t="s">
        <v>43</v>
      </c>
      <c r="B572" s="179">
        <v>43918</v>
      </c>
      <c r="C572">
        <v>49</v>
      </c>
      <c r="D572" t="s">
        <v>410</v>
      </c>
      <c r="E572">
        <v>1149</v>
      </c>
    </row>
    <row r="573" spans="1:5" x14ac:dyDescent="0.25">
      <c r="A573" t="s">
        <v>43</v>
      </c>
      <c r="B573" s="179">
        <v>43918</v>
      </c>
      <c r="C573">
        <v>49</v>
      </c>
      <c r="D573" t="s">
        <v>411</v>
      </c>
      <c r="E573">
        <v>994</v>
      </c>
    </row>
    <row r="574" spans="1:5" x14ac:dyDescent="0.25">
      <c r="A574" t="s">
        <v>43</v>
      </c>
      <c r="B574" s="179">
        <v>43918</v>
      </c>
      <c r="C574">
        <v>49</v>
      </c>
      <c r="D574" t="s">
        <v>412</v>
      </c>
      <c r="E574">
        <v>208</v>
      </c>
    </row>
    <row r="575" spans="1:5" x14ac:dyDescent="0.25">
      <c r="A575" t="s">
        <v>43</v>
      </c>
      <c r="B575" s="179">
        <v>43918</v>
      </c>
      <c r="C575">
        <v>49</v>
      </c>
      <c r="D575" t="s">
        <v>413</v>
      </c>
      <c r="E575">
        <v>31</v>
      </c>
    </row>
    <row r="576" spans="1:5" x14ac:dyDescent="0.25">
      <c r="A576" t="s">
        <v>46</v>
      </c>
      <c r="B576" s="179">
        <v>43554</v>
      </c>
      <c r="C576">
        <v>49</v>
      </c>
      <c r="D576" t="s">
        <v>403</v>
      </c>
      <c r="E576">
        <v>19416</v>
      </c>
    </row>
    <row r="577" spans="1:5" x14ac:dyDescent="0.25">
      <c r="A577" t="s">
        <v>46</v>
      </c>
      <c r="B577" s="179">
        <v>43554</v>
      </c>
      <c r="C577">
        <v>49</v>
      </c>
      <c r="D577" t="s">
        <v>404</v>
      </c>
      <c r="E577">
        <v>8625</v>
      </c>
    </row>
    <row r="578" spans="1:5" x14ac:dyDescent="0.25">
      <c r="A578" t="s">
        <v>46</v>
      </c>
      <c r="B578" s="179">
        <v>43554</v>
      </c>
      <c r="C578">
        <v>49</v>
      </c>
      <c r="D578" t="s">
        <v>405</v>
      </c>
      <c r="E578">
        <v>1684</v>
      </c>
    </row>
    <row r="579" spans="1:5" x14ac:dyDescent="0.25">
      <c r="A579" t="s">
        <v>46</v>
      </c>
      <c r="B579" s="179">
        <v>43554</v>
      </c>
      <c r="C579">
        <v>49</v>
      </c>
      <c r="D579" t="s">
        <v>406</v>
      </c>
      <c r="E579">
        <v>176</v>
      </c>
    </row>
    <row r="580" spans="1:5" x14ac:dyDescent="0.25">
      <c r="A580" t="s">
        <v>46</v>
      </c>
      <c r="B580" s="179">
        <v>43554</v>
      </c>
      <c r="C580">
        <v>49</v>
      </c>
      <c r="D580" t="s">
        <v>407</v>
      </c>
      <c r="E580">
        <v>12</v>
      </c>
    </row>
    <row r="581" spans="1:5" x14ac:dyDescent="0.25">
      <c r="A581" t="s">
        <v>46</v>
      </c>
      <c r="B581" s="179">
        <v>43554</v>
      </c>
      <c r="C581">
        <v>49</v>
      </c>
      <c r="D581" t="s">
        <v>409</v>
      </c>
      <c r="E581">
        <v>11562</v>
      </c>
    </row>
    <row r="582" spans="1:5" x14ac:dyDescent="0.25">
      <c r="A582" t="s">
        <v>46</v>
      </c>
      <c r="B582" s="179">
        <v>43554</v>
      </c>
      <c r="C582">
        <v>49</v>
      </c>
      <c r="D582" t="s">
        <v>410</v>
      </c>
      <c r="E582">
        <v>5631</v>
      </c>
    </row>
    <row r="583" spans="1:5" x14ac:dyDescent="0.25">
      <c r="A583" t="s">
        <v>46</v>
      </c>
      <c r="B583" s="179">
        <v>43554</v>
      </c>
      <c r="C583">
        <v>49</v>
      </c>
      <c r="D583" t="s">
        <v>411</v>
      </c>
      <c r="E583">
        <v>337</v>
      </c>
    </row>
    <row r="584" spans="1:5" x14ac:dyDescent="0.25">
      <c r="A584" t="s">
        <v>46</v>
      </c>
      <c r="B584" s="179">
        <v>43554</v>
      </c>
      <c r="C584">
        <v>49</v>
      </c>
      <c r="D584" t="s">
        <v>412</v>
      </c>
      <c r="E584">
        <v>93</v>
      </c>
    </row>
    <row r="585" spans="1:5" x14ac:dyDescent="0.25">
      <c r="A585" t="s">
        <v>46</v>
      </c>
      <c r="B585" s="179">
        <v>43554</v>
      </c>
      <c r="C585">
        <v>49</v>
      </c>
      <c r="D585" t="s">
        <v>413</v>
      </c>
      <c r="E585">
        <v>14</v>
      </c>
    </row>
    <row r="586" spans="1:5" x14ac:dyDescent="0.25">
      <c r="A586" t="s">
        <v>46</v>
      </c>
      <c r="B586" s="179">
        <v>43582</v>
      </c>
      <c r="C586">
        <v>49</v>
      </c>
      <c r="D586" t="s">
        <v>403</v>
      </c>
      <c r="E586">
        <v>19623</v>
      </c>
    </row>
    <row r="587" spans="1:5" x14ac:dyDescent="0.25">
      <c r="A587" t="s">
        <v>46</v>
      </c>
      <c r="B587" s="179">
        <v>43582</v>
      </c>
      <c r="C587">
        <v>49</v>
      </c>
      <c r="D587" t="s">
        <v>404</v>
      </c>
      <c r="E587">
        <v>8706</v>
      </c>
    </row>
    <row r="588" spans="1:5" x14ac:dyDescent="0.25">
      <c r="A588" t="s">
        <v>46</v>
      </c>
      <c r="B588" s="179">
        <v>43582</v>
      </c>
      <c r="C588">
        <v>49</v>
      </c>
      <c r="D588" t="s">
        <v>405</v>
      </c>
      <c r="E588">
        <v>1782</v>
      </c>
    </row>
    <row r="589" spans="1:5" x14ac:dyDescent="0.25">
      <c r="A589" t="s">
        <v>46</v>
      </c>
      <c r="B589" s="179">
        <v>43582</v>
      </c>
      <c r="C589">
        <v>49</v>
      </c>
      <c r="D589" t="s">
        <v>406</v>
      </c>
      <c r="E589">
        <v>184</v>
      </c>
    </row>
    <row r="590" spans="1:5" x14ac:dyDescent="0.25">
      <c r="A590" t="s">
        <v>46</v>
      </c>
      <c r="B590" s="179">
        <v>43582</v>
      </c>
      <c r="C590">
        <v>49</v>
      </c>
      <c r="D590" t="s">
        <v>407</v>
      </c>
      <c r="E590">
        <v>15</v>
      </c>
    </row>
    <row r="591" spans="1:5" x14ac:dyDescent="0.25">
      <c r="A591" t="s">
        <v>46</v>
      </c>
      <c r="B591" s="179">
        <v>43582</v>
      </c>
      <c r="C591">
        <v>49</v>
      </c>
      <c r="D591" t="s">
        <v>409</v>
      </c>
      <c r="E591">
        <v>12789</v>
      </c>
    </row>
    <row r="592" spans="1:5" x14ac:dyDescent="0.25">
      <c r="A592" t="s">
        <v>46</v>
      </c>
      <c r="B592" s="179">
        <v>43582</v>
      </c>
      <c r="C592">
        <v>49</v>
      </c>
      <c r="D592" t="s">
        <v>410</v>
      </c>
      <c r="E592">
        <v>6170</v>
      </c>
    </row>
    <row r="593" spans="1:5" x14ac:dyDescent="0.25">
      <c r="A593" t="s">
        <v>46</v>
      </c>
      <c r="B593" s="179">
        <v>43582</v>
      </c>
      <c r="C593">
        <v>49</v>
      </c>
      <c r="D593" t="s">
        <v>411</v>
      </c>
      <c r="E593">
        <v>437</v>
      </c>
    </row>
    <row r="594" spans="1:5" x14ac:dyDescent="0.25">
      <c r="A594" t="s">
        <v>46</v>
      </c>
      <c r="B594" s="179">
        <v>43582</v>
      </c>
      <c r="C594">
        <v>49</v>
      </c>
      <c r="D594" t="s">
        <v>412</v>
      </c>
      <c r="E594">
        <v>122</v>
      </c>
    </row>
    <row r="595" spans="1:5" x14ac:dyDescent="0.25">
      <c r="A595" t="s">
        <v>46</v>
      </c>
      <c r="B595" s="179">
        <v>43582</v>
      </c>
      <c r="C595">
        <v>49</v>
      </c>
      <c r="D595" t="s">
        <v>413</v>
      </c>
      <c r="E595">
        <v>14</v>
      </c>
    </row>
    <row r="596" spans="1:5" x14ac:dyDescent="0.25">
      <c r="A596" t="s">
        <v>46</v>
      </c>
      <c r="B596" s="179">
        <v>43610</v>
      </c>
      <c r="C596">
        <v>49</v>
      </c>
      <c r="D596" t="s">
        <v>403</v>
      </c>
      <c r="E596">
        <v>19427</v>
      </c>
    </row>
    <row r="597" spans="1:5" x14ac:dyDescent="0.25">
      <c r="A597" t="s">
        <v>46</v>
      </c>
      <c r="B597" s="179">
        <v>43610</v>
      </c>
      <c r="C597">
        <v>49</v>
      </c>
      <c r="D597" t="s">
        <v>404</v>
      </c>
      <c r="E597">
        <v>8325</v>
      </c>
    </row>
    <row r="598" spans="1:5" x14ac:dyDescent="0.25">
      <c r="A598" t="s">
        <v>46</v>
      </c>
      <c r="B598" s="179">
        <v>43610</v>
      </c>
      <c r="C598">
        <v>49</v>
      </c>
      <c r="D598" t="s">
        <v>405</v>
      </c>
      <c r="E598">
        <v>1805</v>
      </c>
    </row>
    <row r="599" spans="1:5" x14ac:dyDescent="0.25">
      <c r="A599" t="s">
        <v>46</v>
      </c>
      <c r="B599" s="179">
        <v>43610</v>
      </c>
      <c r="C599">
        <v>49</v>
      </c>
      <c r="D599" t="s">
        <v>406</v>
      </c>
      <c r="E599">
        <v>172</v>
      </c>
    </row>
    <row r="600" spans="1:5" x14ac:dyDescent="0.25">
      <c r="A600" t="s">
        <v>46</v>
      </c>
      <c r="B600" s="179">
        <v>43610</v>
      </c>
      <c r="C600">
        <v>49</v>
      </c>
      <c r="D600" t="s">
        <v>407</v>
      </c>
      <c r="E600">
        <v>20</v>
      </c>
    </row>
    <row r="601" spans="1:5" x14ac:dyDescent="0.25">
      <c r="A601" t="s">
        <v>46</v>
      </c>
      <c r="B601" s="179">
        <v>43610</v>
      </c>
      <c r="C601">
        <v>49</v>
      </c>
      <c r="D601" t="s">
        <v>409</v>
      </c>
      <c r="E601">
        <v>14421</v>
      </c>
    </row>
    <row r="602" spans="1:5" x14ac:dyDescent="0.25">
      <c r="A602" t="s">
        <v>46</v>
      </c>
      <c r="B602" s="179">
        <v>43610</v>
      </c>
      <c r="C602">
        <v>49</v>
      </c>
      <c r="D602" t="s">
        <v>410</v>
      </c>
      <c r="E602">
        <v>5648</v>
      </c>
    </row>
    <row r="603" spans="1:5" x14ac:dyDescent="0.25">
      <c r="A603" t="s">
        <v>46</v>
      </c>
      <c r="B603" s="179">
        <v>43610</v>
      </c>
      <c r="C603">
        <v>49</v>
      </c>
      <c r="D603" t="s">
        <v>411</v>
      </c>
      <c r="E603">
        <v>518</v>
      </c>
    </row>
    <row r="604" spans="1:5" x14ac:dyDescent="0.25">
      <c r="A604" t="s">
        <v>46</v>
      </c>
      <c r="B604" s="179">
        <v>43610</v>
      </c>
      <c r="C604">
        <v>49</v>
      </c>
      <c r="D604" t="s">
        <v>412</v>
      </c>
      <c r="E604">
        <v>114</v>
      </c>
    </row>
    <row r="605" spans="1:5" x14ac:dyDescent="0.25">
      <c r="A605" t="s">
        <v>46</v>
      </c>
      <c r="B605" s="179">
        <v>43610</v>
      </c>
      <c r="C605">
        <v>49</v>
      </c>
      <c r="D605" t="s">
        <v>413</v>
      </c>
      <c r="E605">
        <v>14</v>
      </c>
    </row>
    <row r="606" spans="1:5" x14ac:dyDescent="0.25">
      <c r="A606" t="s">
        <v>46</v>
      </c>
      <c r="B606" s="179">
        <v>43645</v>
      </c>
      <c r="C606">
        <v>49</v>
      </c>
      <c r="D606" t="s">
        <v>403</v>
      </c>
      <c r="E606">
        <v>20354</v>
      </c>
    </row>
    <row r="607" spans="1:5" x14ac:dyDescent="0.25">
      <c r="A607" t="s">
        <v>46</v>
      </c>
      <c r="B607" s="179">
        <v>43645</v>
      </c>
      <c r="C607">
        <v>49</v>
      </c>
      <c r="D607" t="s">
        <v>404</v>
      </c>
      <c r="E607">
        <v>8471</v>
      </c>
    </row>
    <row r="608" spans="1:5" x14ac:dyDescent="0.25">
      <c r="A608" t="s">
        <v>46</v>
      </c>
      <c r="B608" s="179">
        <v>43645</v>
      </c>
      <c r="C608">
        <v>49</v>
      </c>
      <c r="D608" t="s">
        <v>405</v>
      </c>
      <c r="E608">
        <v>1994</v>
      </c>
    </row>
    <row r="609" spans="1:5" x14ac:dyDescent="0.25">
      <c r="A609" t="s">
        <v>46</v>
      </c>
      <c r="B609" s="179">
        <v>43645</v>
      </c>
      <c r="C609">
        <v>49</v>
      </c>
      <c r="D609" t="s">
        <v>406</v>
      </c>
      <c r="E609">
        <v>180</v>
      </c>
    </row>
    <row r="610" spans="1:5" x14ac:dyDescent="0.25">
      <c r="A610" t="s">
        <v>46</v>
      </c>
      <c r="B610" s="179">
        <v>43645</v>
      </c>
      <c r="C610">
        <v>49</v>
      </c>
      <c r="D610" t="s">
        <v>407</v>
      </c>
      <c r="E610">
        <v>17</v>
      </c>
    </row>
    <row r="611" spans="1:5" x14ac:dyDescent="0.25">
      <c r="A611" t="s">
        <v>46</v>
      </c>
      <c r="B611" s="179">
        <v>43645</v>
      </c>
      <c r="C611">
        <v>49</v>
      </c>
      <c r="D611" t="s">
        <v>409</v>
      </c>
      <c r="E611">
        <v>17086</v>
      </c>
    </row>
    <row r="612" spans="1:5" x14ac:dyDescent="0.25">
      <c r="A612" t="s">
        <v>46</v>
      </c>
      <c r="B612" s="179">
        <v>43645</v>
      </c>
      <c r="C612">
        <v>49</v>
      </c>
      <c r="D612" t="s">
        <v>410</v>
      </c>
      <c r="E612">
        <v>4987</v>
      </c>
    </row>
    <row r="613" spans="1:5" x14ac:dyDescent="0.25">
      <c r="A613" t="s">
        <v>46</v>
      </c>
      <c r="B613" s="179">
        <v>43645</v>
      </c>
      <c r="C613">
        <v>49</v>
      </c>
      <c r="D613" t="s">
        <v>411</v>
      </c>
      <c r="E613">
        <v>682</v>
      </c>
    </row>
    <row r="614" spans="1:5" x14ac:dyDescent="0.25">
      <c r="A614" t="s">
        <v>46</v>
      </c>
      <c r="B614" s="179">
        <v>43645</v>
      </c>
      <c r="C614">
        <v>49</v>
      </c>
      <c r="D614" t="s">
        <v>412</v>
      </c>
      <c r="E614">
        <v>139</v>
      </c>
    </row>
    <row r="615" spans="1:5" x14ac:dyDescent="0.25">
      <c r="A615" t="s">
        <v>46</v>
      </c>
      <c r="B615" s="179">
        <v>43645</v>
      </c>
      <c r="C615">
        <v>49</v>
      </c>
      <c r="D615" t="s">
        <v>413</v>
      </c>
      <c r="E615">
        <v>13</v>
      </c>
    </row>
    <row r="616" spans="1:5" x14ac:dyDescent="0.25">
      <c r="A616" t="s">
        <v>46</v>
      </c>
      <c r="B616" s="179">
        <v>43673</v>
      </c>
      <c r="C616">
        <v>49</v>
      </c>
      <c r="D616" t="s">
        <v>403</v>
      </c>
      <c r="E616">
        <v>20256</v>
      </c>
    </row>
    <row r="617" spans="1:5" x14ac:dyDescent="0.25">
      <c r="A617" t="s">
        <v>46</v>
      </c>
      <c r="B617" s="179">
        <v>43673</v>
      </c>
      <c r="C617">
        <v>49</v>
      </c>
      <c r="D617" t="s">
        <v>404</v>
      </c>
      <c r="E617">
        <v>8406</v>
      </c>
    </row>
    <row r="618" spans="1:5" x14ac:dyDescent="0.25">
      <c r="A618" t="s">
        <v>46</v>
      </c>
      <c r="B618" s="179">
        <v>43673</v>
      </c>
      <c r="C618">
        <v>49</v>
      </c>
      <c r="D618" t="s">
        <v>405</v>
      </c>
      <c r="E618">
        <v>2058</v>
      </c>
    </row>
    <row r="619" spans="1:5" x14ac:dyDescent="0.25">
      <c r="A619" t="s">
        <v>46</v>
      </c>
      <c r="B619" s="179">
        <v>43673</v>
      </c>
      <c r="C619">
        <v>49</v>
      </c>
      <c r="D619" t="s">
        <v>406</v>
      </c>
      <c r="E619">
        <v>189</v>
      </c>
    </row>
    <row r="620" spans="1:5" x14ac:dyDescent="0.25">
      <c r="A620" t="s">
        <v>46</v>
      </c>
      <c r="B620" s="179">
        <v>43673</v>
      </c>
      <c r="C620">
        <v>49</v>
      </c>
      <c r="D620" t="s">
        <v>407</v>
      </c>
      <c r="E620">
        <v>16</v>
      </c>
    </row>
    <row r="621" spans="1:5" x14ac:dyDescent="0.25">
      <c r="A621" t="s">
        <v>46</v>
      </c>
      <c r="B621" s="179">
        <v>43673</v>
      </c>
      <c r="C621">
        <v>49</v>
      </c>
      <c r="D621" t="s">
        <v>408</v>
      </c>
      <c r="E621">
        <v>1</v>
      </c>
    </row>
    <row r="622" spans="1:5" x14ac:dyDescent="0.25">
      <c r="A622" t="s">
        <v>46</v>
      </c>
      <c r="B622" s="179">
        <v>43673</v>
      </c>
      <c r="C622">
        <v>49</v>
      </c>
      <c r="D622" t="s">
        <v>409</v>
      </c>
      <c r="E622">
        <v>18106</v>
      </c>
    </row>
    <row r="623" spans="1:5" x14ac:dyDescent="0.25">
      <c r="A623" t="s">
        <v>46</v>
      </c>
      <c r="B623" s="179">
        <v>43673</v>
      </c>
      <c r="C623">
        <v>49</v>
      </c>
      <c r="D623" t="s">
        <v>410</v>
      </c>
      <c r="E623">
        <v>4880</v>
      </c>
    </row>
    <row r="624" spans="1:5" x14ac:dyDescent="0.25">
      <c r="A624" t="s">
        <v>46</v>
      </c>
      <c r="B624" s="179">
        <v>43673</v>
      </c>
      <c r="C624">
        <v>49</v>
      </c>
      <c r="D624" t="s">
        <v>411</v>
      </c>
      <c r="E624">
        <v>599</v>
      </c>
    </row>
    <row r="625" spans="1:5" x14ac:dyDescent="0.25">
      <c r="A625" t="s">
        <v>46</v>
      </c>
      <c r="B625" s="179">
        <v>43673</v>
      </c>
      <c r="C625">
        <v>49</v>
      </c>
      <c r="D625" t="s">
        <v>412</v>
      </c>
      <c r="E625">
        <v>142</v>
      </c>
    </row>
    <row r="626" spans="1:5" x14ac:dyDescent="0.25">
      <c r="A626" t="s">
        <v>46</v>
      </c>
      <c r="B626" s="179">
        <v>43673</v>
      </c>
      <c r="C626">
        <v>49</v>
      </c>
      <c r="D626" t="s">
        <v>413</v>
      </c>
      <c r="E626">
        <v>15</v>
      </c>
    </row>
    <row r="627" spans="1:5" x14ac:dyDescent="0.25">
      <c r="A627" t="s">
        <v>46</v>
      </c>
      <c r="B627" s="179">
        <v>43708</v>
      </c>
      <c r="C627">
        <v>49</v>
      </c>
      <c r="D627" t="s">
        <v>403</v>
      </c>
      <c r="E627">
        <v>19361</v>
      </c>
    </row>
    <row r="628" spans="1:5" x14ac:dyDescent="0.25">
      <c r="A628" t="s">
        <v>46</v>
      </c>
      <c r="B628" s="179">
        <v>43708</v>
      </c>
      <c r="C628">
        <v>49</v>
      </c>
      <c r="D628" t="s">
        <v>404</v>
      </c>
      <c r="E628">
        <v>8236</v>
      </c>
    </row>
    <row r="629" spans="1:5" x14ac:dyDescent="0.25">
      <c r="A629" t="s">
        <v>46</v>
      </c>
      <c r="B629" s="179">
        <v>43708</v>
      </c>
      <c r="C629">
        <v>49</v>
      </c>
      <c r="D629" t="s">
        <v>405</v>
      </c>
      <c r="E629">
        <v>1940</v>
      </c>
    </row>
    <row r="630" spans="1:5" x14ac:dyDescent="0.25">
      <c r="A630" t="s">
        <v>46</v>
      </c>
      <c r="B630" s="179">
        <v>43708</v>
      </c>
      <c r="C630">
        <v>49</v>
      </c>
      <c r="D630" t="s">
        <v>406</v>
      </c>
      <c r="E630">
        <v>157</v>
      </c>
    </row>
    <row r="631" spans="1:5" x14ac:dyDescent="0.25">
      <c r="A631" t="s">
        <v>46</v>
      </c>
      <c r="B631" s="179">
        <v>43708</v>
      </c>
      <c r="C631">
        <v>49</v>
      </c>
      <c r="D631" t="s">
        <v>407</v>
      </c>
      <c r="E631">
        <v>15</v>
      </c>
    </row>
    <row r="632" spans="1:5" x14ac:dyDescent="0.25">
      <c r="A632" t="s">
        <v>46</v>
      </c>
      <c r="B632" s="179">
        <v>43708</v>
      </c>
      <c r="C632">
        <v>49</v>
      </c>
      <c r="D632" t="s">
        <v>408</v>
      </c>
      <c r="E632">
        <v>1</v>
      </c>
    </row>
    <row r="633" spans="1:5" x14ac:dyDescent="0.25">
      <c r="A633" t="s">
        <v>46</v>
      </c>
      <c r="B633" s="179">
        <v>43708</v>
      </c>
      <c r="C633">
        <v>49</v>
      </c>
      <c r="D633" t="s">
        <v>409</v>
      </c>
      <c r="E633">
        <v>18224</v>
      </c>
    </row>
    <row r="634" spans="1:5" x14ac:dyDescent="0.25">
      <c r="A634" t="s">
        <v>46</v>
      </c>
      <c r="B634" s="179">
        <v>43708</v>
      </c>
      <c r="C634">
        <v>49</v>
      </c>
      <c r="D634" t="s">
        <v>410</v>
      </c>
      <c r="E634">
        <v>5113</v>
      </c>
    </row>
    <row r="635" spans="1:5" x14ac:dyDescent="0.25">
      <c r="A635" t="s">
        <v>46</v>
      </c>
      <c r="B635" s="179">
        <v>43708</v>
      </c>
      <c r="C635">
        <v>49</v>
      </c>
      <c r="D635" t="s">
        <v>411</v>
      </c>
      <c r="E635">
        <v>594</v>
      </c>
    </row>
    <row r="636" spans="1:5" x14ac:dyDescent="0.25">
      <c r="A636" t="s">
        <v>46</v>
      </c>
      <c r="B636" s="179">
        <v>43708</v>
      </c>
      <c r="C636">
        <v>49</v>
      </c>
      <c r="D636" t="s">
        <v>412</v>
      </c>
      <c r="E636">
        <v>128</v>
      </c>
    </row>
    <row r="637" spans="1:5" x14ac:dyDescent="0.25">
      <c r="A637" t="s">
        <v>46</v>
      </c>
      <c r="B637" s="179">
        <v>43708</v>
      </c>
      <c r="C637">
        <v>49</v>
      </c>
      <c r="D637" t="s">
        <v>413</v>
      </c>
      <c r="E637">
        <v>19</v>
      </c>
    </row>
    <row r="638" spans="1:5" x14ac:dyDescent="0.25">
      <c r="A638" t="s">
        <v>46</v>
      </c>
      <c r="B638" s="179">
        <v>43708</v>
      </c>
      <c r="C638">
        <v>49</v>
      </c>
      <c r="D638" t="s">
        <v>414</v>
      </c>
      <c r="E638">
        <v>1</v>
      </c>
    </row>
    <row r="639" spans="1:5" x14ac:dyDescent="0.25">
      <c r="A639" t="s">
        <v>46</v>
      </c>
      <c r="B639" s="179">
        <v>43736</v>
      </c>
      <c r="C639">
        <v>49</v>
      </c>
      <c r="D639" t="s">
        <v>403</v>
      </c>
      <c r="E639">
        <v>19347</v>
      </c>
    </row>
    <row r="640" spans="1:5" x14ac:dyDescent="0.25">
      <c r="A640" t="s">
        <v>46</v>
      </c>
      <c r="B640" s="179">
        <v>43736</v>
      </c>
      <c r="C640">
        <v>49</v>
      </c>
      <c r="D640" t="s">
        <v>404</v>
      </c>
      <c r="E640">
        <v>8288</v>
      </c>
    </row>
    <row r="641" spans="1:5" x14ac:dyDescent="0.25">
      <c r="A641" t="s">
        <v>46</v>
      </c>
      <c r="B641" s="179">
        <v>43736</v>
      </c>
      <c r="C641">
        <v>49</v>
      </c>
      <c r="D641" t="s">
        <v>405</v>
      </c>
      <c r="E641">
        <v>2044</v>
      </c>
    </row>
    <row r="642" spans="1:5" x14ac:dyDescent="0.25">
      <c r="A642" t="s">
        <v>46</v>
      </c>
      <c r="B642" s="179">
        <v>43736</v>
      </c>
      <c r="C642">
        <v>49</v>
      </c>
      <c r="D642" t="s">
        <v>406</v>
      </c>
      <c r="E642">
        <v>165</v>
      </c>
    </row>
    <row r="643" spans="1:5" x14ac:dyDescent="0.25">
      <c r="A643" t="s">
        <v>46</v>
      </c>
      <c r="B643" s="179">
        <v>43736</v>
      </c>
      <c r="C643">
        <v>49</v>
      </c>
      <c r="D643" t="s">
        <v>407</v>
      </c>
      <c r="E643">
        <v>18</v>
      </c>
    </row>
    <row r="644" spans="1:5" x14ac:dyDescent="0.25">
      <c r="A644" t="s">
        <v>46</v>
      </c>
      <c r="B644" s="179">
        <v>43736</v>
      </c>
      <c r="C644">
        <v>49</v>
      </c>
      <c r="D644" t="s">
        <v>408</v>
      </c>
      <c r="E644">
        <v>1</v>
      </c>
    </row>
    <row r="645" spans="1:5" x14ac:dyDescent="0.25">
      <c r="A645" t="s">
        <v>46</v>
      </c>
      <c r="B645" s="179">
        <v>43736</v>
      </c>
      <c r="C645">
        <v>49</v>
      </c>
      <c r="D645" t="s">
        <v>409</v>
      </c>
      <c r="E645">
        <v>18211</v>
      </c>
    </row>
    <row r="646" spans="1:5" x14ac:dyDescent="0.25">
      <c r="A646" t="s">
        <v>46</v>
      </c>
      <c r="B646" s="179">
        <v>43736</v>
      </c>
      <c r="C646">
        <v>49</v>
      </c>
      <c r="D646" t="s">
        <v>410</v>
      </c>
      <c r="E646">
        <v>5171</v>
      </c>
    </row>
    <row r="647" spans="1:5" x14ac:dyDescent="0.25">
      <c r="A647" t="s">
        <v>46</v>
      </c>
      <c r="B647" s="179">
        <v>43736</v>
      </c>
      <c r="C647">
        <v>49</v>
      </c>
      <c r="D647" t="s">
        <v>411</v>
      </c>
      <c r="E647">
        <v>585</v>
      </c>
    </row>
    <row r="648" spans="1:5" x14ac:dyDescent="0.25">
      <c r="A648" t="s">
        <v>46</v>
      </c>
      <c r="B648" s="179">
        <v>43736</v>
      </c>
      <c r="C648">
        <v>49</v>
      </c>
      <c r="D648" t="s">
        <v>412</v>
      </c>
      <c r="E648">
        <v>123</v>
      </c>
    </row>
    <row r="649" spans="1:5" x14ac:dyDescent="0.25">
      <c r="A649" t="s">
        <v>46</v>
      </c>
      <c r="B649" s="179">
        <v>43736</v>
      </c>
      <c r="C649">
        <v>49</v>
      </c>
      <c r="D649" t="s">
        <v>413</v>
      </c>
      <c r="E649">
        <v>19</v>
      </c>
    </row>
    <row r="650" spans="1:5" x14ac:dyDescent="0.25">
      <c r="A650" t="s">
        <v>46</v>
      </c>
      <c r="B650" s="179">
        <v>43764</v>
      </c>
      <c r="C650">
        <v>49</v>
      </c>
      <c r="D650" t="s">
        <v>403</v>
      </c>
      <c r="E650">
        <v>20115</v>
      </c>
    </row>
    <row r="651" spans="1:5" x14ac:dyDescent="0.25">
      <c r="A651" t="s">
        <v>46</v>
      </c>
      <c r="B651" s="179">
        <v>43764</v>
      </c>
      <c r="C651">
        <v>49</v>
      </c>
      <c r="D651" t="s">
        <v>404</v>
      </c>
      <c r="E651">
        <v>8487</v>
      </c>
    </row>
    <row r="652" spans="1:5" x14ac:dyDescent="0.25">
      <c r="A652" t="s">
        <v>46</v>
      </c>
      <c r="B652" s="179">
        <v>43764</v>
      </c>
      <c r="C652">
        <v>49</v>
      </c>
      <c r="D652" t="s">
        <v>405</v>
      </c>
      <c r="E652">
        <v>2144</v>
      </c>
    </row>
    <row r="653" spans="1:5" x14ac:dyDescent="0.25">
      <c r="A653" t="s">
        <v>46</v>
      </c>
      <c r="B653" s="179">
        <v>43764</v>
      </c>
      <c r="C653">
        <v>49</v>
      </c>
      <c r="D653" t="s">
        <v>406</v>
      </c>
      <c r="E653">
        <v>177</v>
      </c>
    </row>
    <row r="654" spans="1:5" x14ac:dyDescent="0.25">
      <c r="A654" t="s">
        <v>46</v>
      </c>
      <c r="B654" s="179">
        <v>43764</v>
      </c>
      <c r="C654">
        <v>49</v>
      </c>
      <c r="D654" t="s">
        <v>407</v>
      </c>
      <c r="E654">
        <v>13</v>
      </c>
    </row>
    <row r="655" spans="1:5" x14ac:dyDescent="0.25">
      <c r="A655" t="s">
        <v>46</v>
      </c>
      <c r="B655" s="179">
        <v>43764</v>
      </c>
      <c r="C655">
        <v>49</v>
      </c>
      <c r="D655" t="s">
        <v>408</v>
      </c>
      <c r="E655">
        <v>1</v>
      </c>
    </row>
    <row r="656" spans="1:5" x14ac:dyDescent="0.25">
      <c r="A656" t="s">
        <v>46</v>
      </c>
      <c r="B656" s="179">
        <v>43764</v>
      </c>
      <c r="C656">
        <v>49</v>
      </c>
      <c r="D656" t="s">
        <v>409</v>
      </c>
      <c r="E656">
        <v>17399</v>
      </c>
    </row>
    <row r="657" spans="1:5" x14ac:dyDescent="0.25">
      <c r="A657" t="s">
        <v>46</v>
      </c>
      <c r="B657" s="179">
        <v>43764</v>
      </c>
      <c r="C657">
        <v>49</v>
      </c>
      <c r="D657" t="s">
        <v>410</v>
      </c>
      <c r="E657">
        <v>5163</v>
      </c>
    </row>
    <row r="658" spans="1:5" x14ac:dyDescent="0.25">
      <c r="A658" t="s">
        <v>46</v>
      </c>
      <c r="B658" s="179">
        <v>43764</v>
      </c>
      <c r="C658">
        <v>49</v>
      </c>
      <c r="D658" t="s">
        <v>411</v>
      </c>
      <c r="E658">
        <v>572</v>
      </c>
    </row>
    <row r="659" spans="1:5" x14ac:dyDescent="0.25">
      <c r="A659" t="s">
        <v>46</v>
      </c>
      <c r="B659" s="179">
        <v>43764</v>
      </c>
      <c r="C659">
        <v>49</v>
      </c>
      <c r="D659" t="s">
        <v>412</v>
      </c>
      <c r="E659">
        <v>142</v>
      </c>
    </row>
    <row r="660" spans="1:5" x14ac:dyDescent="0.25">
      <c r="A660" t="s">
        <v>46</v>
      </c>
      <c r="B660" s="179">
        <v>43764</v>
      </c>
      <c r="C660">
        <v>49</v>
      </c>
      <c r="D660" t="s">
        <v>413</v>
      </c>
      <c r="E660">
        <v>17</v>
      </c>
    </row>
    <row r="661" spans="1:5" x14ac:dyDescent="0.25">
      <c r="A661" t="s">
        <v>46</v>
      </c>
      <c r="B661" s="179">
        <v>43799</v>
      </c>
      <c r="C661">
        <v>49</v>
      </c>
      <c r="D661" t="s">
        <v>403</v>
      </c>
      <c r="E661">
        <v>25355</v>
      </c>
    </row>
    <row r="662" spans="1:5" x14ac:dyDescent="0.25">
      <c r="A662" t="s">
        <v>46</v>
      </c>
      <c r="B662" s="179">
        <v>43799</v>
      </c>
      <c r="C662">
        <v>49</v>
      </c>
      <c r="D662" t="s">
        <v>404</v>
      </c>
      <c r="E662">
        <v>9524</v>
      </c>
    </row>
    <row r="663" spans="1:5" x14ac:dyDescent="0.25">
      <c r="A663" t="s">
        <v>46</v>
      </c>
      <c r="B663" s="179">
        <v>43799</v>
      </c>
      <c r="C663">
        <v>49</v>
      </c>
      <c r="D663" t="s">
        <v>405</v>
      </c>
      <c r="E663">
        <v>2230</v>
      </c>
    </row>
    <row r="664" spans="1:5" x14ac:dyDescent="0.25">
      <c r="A664" t="s">
        <v>46</v>
      </c>
      <c r="B664" s="179">
        <v>43799</v>
      </c>
      <c r="C664">
        <v>49</v>
      </c>
      <c r="D664" t="s">
        <v>406</v>
      </c>
      <c r="E664">
        <v>223</v>
      </c>
    </row>
    <row r="665" spans="1:5" x14ac:dyDescent="0.25">
      <c r="A665" t="s">
        <v>46</v>
      </c>
      <c r="B665" s="179">
        <v>43799</v>
      </c>
      <c r="C665">
        <v>49</v>
      </c>
      <c r="D665" t="s">
        <v>407</v>
      </c>
      <c r="E665">
        <v>13</v>
      </c>
    </row>
    <row r="666" spans="1:5" x14ac:dyDescent="0.25">
      <c r="A666" t="s">
        <v>46</v>
      </c>
      <c r="B666" s="179">
        <v>43799</v>
      </c>
      <c r="C666">
        <v>49</v>
      </c>
      <c r="D666" t="s">
        <v>408</v>
      </c>
      <c r="E666">
        <v>1</v>
      </c>
    </row>
    <row r="667" spans="1:5" x14ac:dyDescent="0.25">
      <c r="A667" t="s">
        <v>46</v>
      </c>
      <c r="B667" s="179">
        <v>43799</v>
      </c>
      <c r="C667">
        <v>49</v>
      </c>
      <c r="D667" t="s">
        <v>409</v>
      </c>
      <c r="E667">
        <v>17154</v>
      </c>
    </row>
    <row r="668" spans="1:5" x14ac:dyDescent="0.25">
      <c r="A668" t="s">
        <v>46</v>
      </c>
      <c r="B668" s="179">
        <v>43799</v>
      </c>
      <c r="C668">
        <v>49</v>
      </c>
      <c r="D668" t="s">
        <v>410</v>
      </c>
      <c r="E668">
        <v>5339</v>
      </c>
    </row>
    <row r="669" spans="1:5" x14ac:dyDescent="0.25">
      <c r="A669" t="s">
        <v>46</v>
      </c>
      <c r="B669" s="179">
        <v>43799</v>
      </c>
      <c r="C669">
        <v>49</v>
      </c>
      <c r="D669" t="s">
        <v>411</v>
      </c>
      <c r="E669">
        <v>572</v>
      </c>
    </row>
    <row r="670" spans="1:5" x14ac:dyDescent="0.25">
      <c r="A670" t="s">
        <v>46</v>
      </c>
      <c r="B670" s="179">
        <v>43799</v>
      </c>
      <c r="C670">
        <v>49</v>
      </c>
      <c r="D670" t="s">
        <v>412</v>
      </c>
      <c r="E670">
        <v>132</v>
      </c>
    </row>
    <row r="671" spans="1:5" x14ac:dyDescent="0.25">
      <c r="A671" t="s">
        <v>46</v>
      </c>
      <c r="B671" s="179">
        <v>43799</v>
      </c>
      <c r="C671">
        <v>49</v>
      </c>
      <c r="D671" t="s">
        <v>413</v>
      </c>
      <c r="E671">
        <v>18</v>
      </c>
    </row>
    <row r="672" spans="1:5" x14ac:dyDescent="0.25">
      <c r="A672" t="s">
        <v>46</v>
      </c>
      <c r="B672" s="179">
        <v>43820</v>
      </c>
      <c r="C672">
        <v>49</v>
      </c>
      <c r="D672" t="s">
        <v>403</v>
      </c>
      <c r="E672">
        <v>27580</v>
      </c>
    </row>
    <row r="673" spans="1:5" x14ac:dyDescent="0.25">
      <c r="A673" t="s">
        <v>46</v>
      </c>
      <c r="B673" s="179">
        <v>43820</v>
      </c>
      <c r="C673">
        <v>49</v>
      </c>
      <c r="D673" t="s">
        <v>404</v>
      </c>
      <c r="E673">
        <v>10026</v>
      </c>
    </row>
    <row r="674" spans="1:5" x14ac:dyDescent="0.25">
      <c r="A674" t="s">
        <v>46</v>
      </c>
      <c r="B674" s="179">
        <v>43820</v>
      </c>
      <c r="C674">
        <v>49</v>
      </c>
      <c r="D674" t="s">
        <v>405</v>
      </c>
      <c r="E674">
        <v>2235</v>
      </c>
    </row>
    <row r="675" spans="1:5" x14ac:dyDescent="0.25">
      <c r="A675" t="s">
        <v>46</v>
      </c>
      <c r="B675" s="179">
        <v>43820</v>
      </c>
      <c r="C675">
        <v>49</v>
      </c>
      <c r="D675" t="s">
        <v>406</v>
      </c>
      <c r="E675">
        <v>217</v>
      </c>
    </row>
    <row r="676" spans="1:5" x14ac:dyDescent="0.25">
      <c r="A676" t="s">
        <v>46</v>
      </c>
      <c r="B676" s="179">
        <v>43820</v>
      </c>
      <c r="C676">
        <v>49</v>
      </c>
      <c r="D676" t="s">
        <v>407</v>
      </c>
      <c r="E676">
        <v>14</v>
      </c>
    </row>
    <row r="677" spans="1:5" x14ac:dyDescent="0.25">
      <c r="A677" t="s">
        <v>46</v>
      </c>
      <c r="B677" s="179">
        <v>43820</v>
      </c>
      <c r="C677">
        <v>49</v>
      </c>
      <c r="D677" t="s">
        <v>408</v>
      </c>
      <c r="E677">
        <v>1</v>
      </c>
    </row>
    <row r="678" spans="1:5" x14ac:dyDescent="0.25">
      <c r="A678" t="s">
        <v>46</v>
      </c>
      <c r="B678" s="179">
        <v>43820</v>
      </c>
      <c r="C678">
        <v>49</v>
      </c>
      <c r="D678" t="s">
        <v>409</v>
      </c>
      <c r="E678">
        <v>16996</v>
      </c>
    </row>
    <row r="679" spans="1:5" x14ac:dyDescent="0.25">
      <c r="A679" t="s">
        <v>46</v>
      </c>
      <c r="B679" s="179">
        <v>43820</v>
      </c>
      <c r="C679">
        <v>49</v>
      </c>
      <c r="D679" t="s">
        <v>410</v>
      </c>
      <c r="E679">
        <v>5424</v>
      </c>
    </row>
    <row r="680" spans="1:5" x14ac:dyDescent="0.25">
      <c r="A680" t="s">
        <v>46</v>
      </c>
      <c r="B680" s="179">
        <v>43820</v>
      </c>
      <c r="C680">
        <v>49</v>
      </c>
      <c r="D680" t="s">
        <v>411</v>
      </c>
      <c r="E680">
        <v>490</v>
      </c>
    </row>
    <row r="681" spans="1:5" x14ac:dyDescent="0.25">
      <c r="A681" t="s">
        <v>46</v>
      </c>
      <c r="B681" s="179">
        <v>43820</v>
      </c>
      <c r="C681">
        <v>49</v>
      </c>
      <c r="D681" t="s">
        <v>412</v>
      </c>
      <c r="E681">
        <v>114</v>
      </c>
    </row>
    <row r="682" spans="1:5" x14ac:dyDescent="0.25">
      <c r="A682" t="s">
        <v>46</v>
      </c>
      <c r="B682" s="179">
        <v>43820</v>
      </c>
      <c r="C682">
        <v>49</v>
      </c>
      <c r="D682" t="s">
        <v>413</v>
      </c>
      <c r="E682">
        <v>16</v>
      </c>
    </row>
    <row r="683" spans="1:5" x14ac:dyDescent="0.25">
      <c r="A683" t="s">
        <v>46</v>
      </c>
      <c r="B683" s="179">
        <v>43855</v>
      </c>
      <c r="C683">
        <v>49</v>
      </c>
      <c r="D683" t="s">
        <v>403</v>
      </c>
      <c r="E683">
        <v>29057</v>
      </c>
    </row>
    <row r="684" spans="1:5" x14ac:dyDescent="0.25">
      <c r="A684" t="s">
        <v>46</v>
      </c>
      <c r="B684" s="179">
        <v>43855</v>
      </c>
      <c r="C684">
        <v>49</v>
      </c>
      <c r="D684" t="s">
        <v>404</v>
      </c>
      <c r="E684">
        <v>10503</v>
      </c>
    </row>
    <row r="685" spans="1:5" x14ac:dyDescent="0.25">
      <c r="A685" t="s">
        <v>46</v>
      </c>
      <c r="B685" s="179">
        <v>43855</v>
      </c>
      <c r="C685">
        <v>49</v>
      </c>
      <c r="D685" t="s">
        <v>405</v>
      </c>
      <c r="E685">
        <v>2412</v>
      </c>
    </row>
    <row r="686" spans="1:5" x14ac:dyDescent="0.25">
      <c r="A686" t="s">
        <v>46</v>
      </c>
      <c r="B686" s="179">
        <v>43855</v>
      </c>
      <c r="C686">
        <v>49</v>
      </c>
      <c r="D686" t="s">
        <v>406</v>
      </c>
      <c r="E686">
        <v>218</v>
      </c>
    </row>
    <row r="687" spans="1:5" x14ac:dyDescent="0.25">
      <c r="A687" t="s">
        <v>46</v>
      </c>
      <c r="B687" s="179">
        <v>43855</v>
      </c>
      <c r="C687">
        <v>49</v>
      </c>
      <c r="D687" t="s">
        <v>407</v>
      </c>
      <c r="E687">
        <v>12</v>
      </c>
    </row>
    <row r="688" spans="1:5" x14ac:dyDescent="0.25">
      <c r="A688" t="s">
        <v>46</v>
      </c>
      <c r="B688" s="179">
        <v>43855</v>
      </c>
      <c r="C688">
        <v>49</v>
      </c>
      <c r="D688" t="s">
        <v>409</v>
      </c>
      <c r="E688">
        <v>16813</v>
      </c>
    </row>
    <row r="689" spans="1:5" x14ac:dyDescent="0.25">
      <c r="A689" t="s">
        <v>46</v>
      </c>
      <c r="B689" s="179">
        <v>43855</v>
      </c>
      <c r="C689">
        <v>49</v>
      </c>
      <c r="D689" t="s">
        <v>410</v>
      </c>
      <c r="E689">
        <v>5585</v>
      </c>
    </row>
    <row r="690" spans="1:5" x14ac:dyDescent="0.25">
      <c r="A690" t="s">
        <v>46</v>
      </c>
      <c r="B690" s="179">
        <v>43855</v>
      </c>
      <c r="C690">
        <v>49</v>
      </c>
      <c r="D690" t="s">
        <v>411</v>
      </c>
      <c r="E690">
        <v>532</v>
      </c>
    </row>
    <row r="691" spans="1:5" x14ac:dyDescent="0.25">
      <c r="A691" t="s">
        <v>46</v>
      </c>
      <c r="B691" s="179">
        <v>43855</v>
      </c>
      <c r="C691">
        <v>49</v>
      </c>
      <c r="D691" t="s">
        <v>412</v>
      </c>
      <c r="E691">
        <v>119</v>
      </c>
    </row>
    <row r="692" spans="1:5" x14ac:dyDescent="0.25">
      <c r="A692" t="s">
        <v>46</v>
      </c>
      <c r="B692" s="179">
        <v>43855</v>
      </c>
      <c r="C692">
        <v>49</v>
      </c>
      <c r="D692" t="s">
        <v>413</v>
      </c>
      <c r="E692">
        <v>18</v>
      </c>
    </row>
    <row r="693" spans="1:5" x14ac:dyDescent="0.25">
      <c r="A693" t="s">
        <v>46</v>
      </c>
      <c r="B693" s="179">
        <v>43890</v>
      </c>
      <c r="C693">
        <v>49</v>
      </c>
      <c r="D693" t="s">
        <v>403</v>
      </c>
      <c r="E693">
        <v>27880</v>
      </c>
    </row>
    <row r="694" spans="1:5" x14ac:dyDescent="0.25">
      <c r="A694" t="s">
        <v>46</v>
      </c>
      <c r="B694" s="179">
        <v>43890</v>
      </c>
      <c r="C694">
        <v>49</v>
      </c>
      <c r="D694" t="s">
        <v>404</v>
      </c>
      <c r="E694">
        <v>9985</v>
      </c>
    </row>
    <row r="695" spans="1:5" x14ac:dyDescent="0.25">
      <c r="A695" t="s">
        <v>46</v>
      </c>
      <c r="B695" s="179">
        <v>43890</v>
      </c>
      <c r="C695">
        <v>49</v>
      </c>
      <c r="D695" t="s">
        <v>405</v>
      </c>
      <c r="E695">
        <v>2327</v>
      </c>
    </row>
    <row r="696" spans="1:5" x14ac:dyDescent="0.25">
      <c r="A696" t="s">
        <v>46</v>
      </c>
      <c r="B696" s="179">
        <v>43890</v>
      </c>
      <c r="C696">
        <v>49</v>
      </c>
      <c r="D696" t="s">
        <v>406</v>
      </c>
      <c r="E696">
        <v>194</v>
      </c>
    </row>
    <row r="697" spans="1:5" x14ac:dyDescent="0.25">
      <c r="A697" t="s">
        <v>46</v>
      </c>
      <c r="B697" s="179">
        <v>43890</v>
      </c>
      <c r="C697">
        <v>49</v>
      </c>
      <c r="D697" t="s">
        <v>407</v>
      </c>
      <c r="E697">
        <v>15</v>
      </c>
    </row>
    <row r="698" spans="1:5" x14ac:dyDescent="0.25">
      <c r="A698" t="s">
        <v>46</v>
      </c>
      <c r="B698" s="179">
        <v>43890</v>
      </c>
      <c r="C698">
        <v>49</v>
      </c>
      <c r="D698" t="s">
        <v>409</v>
      </c>
      <c r="E698">
        <v>16313</v>
      </c>
    </row>
    <row r="699" spans="1:5" x14ac:dyDescent="0.25">
      <c r="A699" t="s">
        <v>46</v>
      </c>
      <c r="B699" s="179">
        <v>43890</v>
      </c>
      <c r="C699">
        <v>49</v>
      </c>
      <c r="D699" t="s">
        <v>410</v>
      </c>
      <c r="E699">
        <v>4425</v>
      </c>
    </row>
    <row r="700" spans="1:5" x14ac:dyDescent="0.25">
      <c r="A700" t="s">
        <v>46</v>
      </c>
      <c r="B700" s="179">
        <v>43890</v>
      </c>
      <c r="C700">
        <v>49</v>
      </c>
      <c r="D700" t="s">
        <v>411</v>
      </c>
      <c r="E700">
        <v>409</v>
      </c>
    </row>
    <row r="701" spans="1:5" x14ac:dyDescent="0.25">
      <c r="A701" t="s">
        <v>46</v>
      </c>
      <c r="B701" s="179">
        <v>43890</v>
      </c>
      <c r="C701">
        <v>49</v>
      </c>
      <c r="D701" t="s">
        <v>412</v>
      </c>
      <c r="E701">
        <v>96</v>
      </c>
    </row>
    <row r="702" spans="1:5" x14ac:dyDescent="0.25">
      <c r="A702" t="s">
        <v>46</v>
      </c>
      <c r="B702" s="179">
        <v>43890</v>
      </c>
      <c r="C702">
        <v>49</v>
      </c>
      <c r="D702" t="s">
        <v>413</v>
      </c>
      <c r="E702">
        <v>11</v>
      </c>
    </row>
    <row r="703" spans="1:5" x14ac:dyDescent="0.25">
      <c r="A703" t="s">
        <v>46</v>
      </c>
      <c r="B703" s="179">
        <v>43918</v>
      </c>
      <c r="C703">
        <v>49</v>
      </c>
      <c r="D703" t="s">
        <v>403</v>
      </c>
      <c r="E703">
        <v>29264</v>
      </c>
    </row>
    <row r="704" spans="1:5" x14ac:dyDescent="0.25">
      <c r="A704" t="s">
        <v>46</v>
      </c>
      <c r="B704" s="179">
        <v>43918</v>
      </c>
      <c r="C704">
        <v>49</v>
      </c>
      <c r="D704" t="s">
        <v>404</v>
      </c>
      <c r="E704">
        <v>10101</v>
      </c>
    </row>
    <row r="705" spans="1:5" x14ac:dyDescent="0.25">
      <c r="A705" t="s">
        <v>46</v>
      </c>
      <c r="B705" s="179">
        <v>43918</v>
      </c>
      <c r="C705">
        <v>49</v>
      </c>
      <c r="D705" t="s">
        <v>405</v>
      </c>
      <c r="E705">
        <v>2635</v>
      </c>
    </row>
    <row r="706" spans="1:5" x14ac:dyDescent="0.25">
      <c r="A706" t="s">
        <v>46</v>
      </c>
      <c r="B706" s="179">
        <v>43918</v>
      </c>
      <c r="C706">
        <v>49</v>
      </c>
      <c r="D706" t="s">
        <v>406</v>
      </c>
      <c r="E706">
        <v>224</v>
      </c>
    </row>
    <row r="707" spans="1:5" x14ac:dyDescent="0.25">
      <c r="A707" t="s">
        <v>46</v>
      </c>
      <c r="B707" s="179">
        <v>43918</v>
      </c>
      <c r="C707">
        <v>49</v>
      </c>
      <c r="D707" t="s">
        <v>407</v>
      </c>
      <c r="E707">
        <v>12</v>
      </c>
    </row>
    <row r="708" spans="1:5" x14ac:dyDescent="0.25">
      <c r="A708" t="s">
        <v>46</v>
      </c>
      <c r="B708" s="179">
        <v>43918</v>
      </c>
      <c r="C708">
        <v>49</v>
      </c>
      <c r="D708" t="s">
        <v>409</v>
      </c>
      <c r="E708">
        <v>18169</v>
      </c>
    </row>
    <row r="709" spans="1:5" x14ac:dyDescent="0.25">
      <c r="A709" t="s">
        <v>46</v>
      </c>
      <c r="B709" s="179">
        <v>43918</v>
      </c>
      <c r="C709">
        <v>49</v>
      </c>
      <c r="D709" t="s">
        <v>410</v>
      </c>
      <c r="E709">
        <v>4506</v>
      </c>
    </row>
    <row r="710" spans="1:5" x14ac:dyDescent="0.25">
      <c r="A710" t="s">
        <v>46</v>
      </c>
      <c r="B710" s="179">
        <v>43918</v>
      </c>
      <c r="C710">
        <v>49</v>
      </c>
      <c r="D710" t="s">
        <v>411</v>
      </c>
      <c r="E710">
        <v>552</v>
      </c>
    </row>
    <row r="711" spans="1:5" x14ac:dyDescent="0.25">
      <c r="A711" t="s">
        <v>46</v>
      </c>
      <c r="B711" s="179">
        <v>43918</v>
      </c>
      <c r="C711">
        <v>49</v>
      </c>
      <c r="D711" t="s">
        <v>412</v>
      </c>
      <c r="E711">
        <v>112</v>
      </c>
    </row>
    <row r="712" spans="1:5" x14ac:dyDescent="0.25">
      <c r="A712" t="s">
        <v>46</v>
      </c>
      <c r="B712" s="179">
        <v>43918</v>
      </c>
      <c r="C712">
        <v>49</v>
      </c>
      <c r="D712" t="s">
        <v>413</v>
      </c>
      <c r="E712">
        <v>14</v>
      </c>
    </row>
    <row r="713" spans="1:5" x14ac:dyDescent="0.25">
      <c r="A713" t="s">
        <v>47</v>
      </c>
      <c r="B713" s="179">
        <v>43554</v>
      </c>
      <c r="C713">
        <v>49</v>
      </c>
      <c r="D713" t="s">
        <v>403</v>
      </c>
      <c r="E713">
        <v>8438345.2100000009</v>
      </c>
    </row>
    <row r="714" spans="1:5" x14ac:dyDescent="0.25">
      <c r="A714" t="s">
        <v>47</v>
      </c>
      <c r="B714" s="179">
        <v>43554</v>
      </c>
      <c r="C714">
        <v>49</v>
      </c>
      <c r="D714" t="s">
        <v>404</v>
      </c>
      <c r="E714">
        <v>1724403.37</v>
      </c>
    </row>
    <row r="715" spans="1:5" x14ac:dyDescent="0.25">
      <c r="A715" t="s">
        <v>47</v>
      </c>
      <c r="B715" s="179">
        <v>43554</v>
      </c>
      <c r="C715">
        <v>49</v>
      </c>
      <c r="D715" t="s">
        <v>405</v>
      </c>
      <c r="E715">
        <v>1566810.89</v>
      </c>
    </row>
    <row r="716" spans="1:5" x14ac:dyDescent="0.25">
      <c r="A716" t="s">
        <v>47</v>
      </c>
      <c r="B716" s="179">
        <v>43554</v>
      </c>
      <c r="C716">
        <v>49</v>
      </c>
      <c r="D716" t="s">
        <v>406</v>
      </c>
      <c r="E716">
        <v>1963996.74</v>
      </c>
    </row>
    <row r="717" spans="1:5" x14ac:dyDescent="0.25">
      <c r="A717" t="s">
        <v>47</v>
      </c>
      <c r="B717" s="179">
        <v>43554</v>
      </c>
      <c r="C717">
        <v>49</v>
      </c>
      <c r="D717" t="s">
        <v>407</v>
      </c>
      <c r="E717">
        <v>1765305.19</v>
      </c>
    </row>
    <row r="718" spans="1:5" x14ac:dyDescent="0.25">
      <c r="A718" t="s">
        <v>47</v>
      </c>
      <c r="B718" s="179">
        <v>43554</v>
      </c>
      <c r="C718">
        <v>49</v>
      </c>
      <c r="D718" t="s">
        <v>408</v>
      </c>
      <c r="E718">
        <v>0</v>
      </c>
    </row>
    <row r="719" spans="1:5" x14ac:dyDescent="0.25">
      <c r="A719" t="s">
        <v>47</v>
      </c>
      <c r="B719" s="179">
        <v>43554</v>
      </c>
      <c r="C719">
        <v>49</v>
      </c>
      <c r="D719" t="s">
        <v>409</v>
      </c>
      <c r="E719">
        <v>7200858.8600000003</v>
      </c>
    </row>
    <row r="720" spans="1:5" x14ac:dyDescent="0.25">
      <c r="A720" t="s">
        <v>47</v>
      </c>
      <c r="B720" s="179">
        <v>43554</v>
      </c>
      <c r="C720">
        <v>49</v>
      </c>
      <c r="D720" t="s">
        <v>410</v>
      </c>
      <c r="E720">
        <v>1735646.42</v>
      </c>
    </row>
    <row r="721" spans="1:5" x14ac:dyDescent="0.25">
      <c r="A721" t="s">
        <v>47</v>
      </c>
      <c r="B721" s="179">
        <v>43554</v>
      </c>
      <c r="C721">
        <v>49</v>
      </c>
      <c r="D721" t="s">
        <v>411</v>
      </c>
      <c r="E721">
        <v>748062.74</v>
      </c>
    </row>
    <row r="722" spans="1:5" x14ac:dyDescent="0.25">
      <c r="A722" t="s">
        <v>47</v>
      </c>
      <c r="B722" s="179">
        <v>43554</v>
      </c>
      <c r="C722">
        <v>49</v>
      </c>
      <c r="D722" t="s">
        <v>412</v>
      </c>
      <c r="E722">
        <v>876449.77</v>
      </c>
    </row>
    <row r="723" spans="1:5" x14ac:dyDescent="0.25">
      <c r="A723" t="s">
        <v>47</v>
      </c>
      <c r="B723" s="179">
        <v>43554</v>
      </c>
      <c r="C723">
        <v>49</v>
      </c>
      <c r="D723" t="s">
        <v>413</v>
      </c>
      <c r="E723">
        <v>418102.07</v>
      </c>
    </row>
    <row r="724" spans="1:5" x14ac:dyDescent="0.25">
      <c r="A724" t="s">
        <v>47</v>
      </c>
      <c r="B724" s="179">
        <v>43554</v>
      </c>
      <c r="C724">
        <v>49</v>
      </c>
      <c r="D724" t="s">
        <v>414</v>
      </c>
      <c r="E724">
        <v>0</v>
      </c>
    </row>
    <row r="725" spans="1:5" x14ac:dyDescent="0.25">
      <c r="A725" t="s">
        <v>47</v>
      </c>
      <c r="B725" s="179">
        <v>43582</v>
      </c>
      <c r="C725">
        <v>49</v>
      </c>
      <c r="D725" t="s">
        <v>403</v>
      </c>
      <c r="E725">
        <v>8657784.0199999996</v>
      </c>
    </row>
    <row r="726" spans="1:5" x14ac:dyDescent="0.25">
      <c r="A726" t="s">
        <v>47</v>
      </c>
      <c r="B726" s="179">
        <v>43582</v>
      </c>
      <c r="C726">
        <v>49</v>
      </c>
      <c r="D726" t="s">
        <v>404</v>
      </c>
      <c r="E726">
        <v>1668604.55</v>
      </c>
    </row>
    <row r="727" spans="1:5" x14ac:dyDescent="0.25">
      <c r="A727" t="s">
        <v>47</v>
      </c>
      <c r="B727" s="179">
        <v>43582</v>
      </c>
      <c r="C727">
        <v>49</v>
      </c>
      <c r="D727" t="s">
        <v>405</v>
      </c>
      <c r="E727">
        <v>1706752.69</v>
      </c>
    </row>
    <row r="728" spans="1:5" x14ac:dyDescent="0.25">
      <c r="A728" t="s">
        <v>47</v>
      </c>
      <c r="B728" s="179">
        <v>43582</v>
      </c>
      <c r="C728">
        <v>49</v>
      </c>
      <c r="D728" t="s">
        <v>406</v>
      </c>
      <c r="E728">
        <v>2200862.4300000002</v>
      </c>
    </row>
    <row r="729" spans="1:5" x14ac:dyDescent="0.25">
      <c r="A729" t="s">
        <v>47</v>
      </c>
      <c r="B729" s="179">
        <v>43582</v>
      </c>
      <c r="C729">
        <v>49</v>
      </c>
      <c r="D729" t="s">
        <v>407</v>
      </c>
      <c r="E729">
        <v>2086876.74</v>
      </c>
    </row>
    <row r="730" spans="1:5" x14ac:dyDescent="0.25">
      <c r="A730" t="s">
        <v>47</v>
      </c>
      <c r="B730" s="179">
        <v>43582</v>
      </c>
      <c r="C730">
        <v>49</v>
      </c>
      <c r="D730" t="s">
        <v>408</v>
      </c>
      <c r="E730">
        <v>0</v>
      </c>
    </row>
    <row r="731" spans="1:5" x14ac:dyDescent="0.25">
      <c r="A731" t="s">
        <v>47</v>
      </c>
      <c r="B731" s="179">
        <v>43582</v>
      </c>
      <c r="C731">
        <v>49</v>
      </c>
      <c r="D731" t="s">
        <v>409</v>
      </c>
      <c r="E731">
        <v>7610013.6399999997</v>
      </c>
    </row>
    <row r="732" spans="1:5" x14ac:dyDescent="0.25">
      <c r="A732" t="s">
        <v>47</v>
      </c>
      <c r="B732" s="179">
        <v>43582</v>
      </c>
      <c r="C732">
        <v>49</v>
      </c>
      <c r="D732" t="s">
        <v>410</v>
      </c>
      <c r="E732">
        <v>1708636.9</v>
      </c>
    </row>
    <row r="733" spans="1:5" x14ac:dyDescent="0.25">
      <c r="A733" t="s">
        <v>47</v>
      </c>
      <c r="B733" s="179">
        <v>43582</v>
      </c>
      <c r="C733">
        <v>49</v>
      </c>
      <c r="D733" t="s">
        <v>411</v>
      </c>
      <c r="E733">
        <v>838850.9</v>
      </c>
    </row>
    <row r="734" spans="1:5" x14ac:dyDescent="0.25">
      <c r="A734" t="s">
        <v>47</v>
      </c>
      <c r="B734" s="179">
        <v>43582</v>
      </c>
      <c r="C734">
        <v>49</v>
      </c>
      <c r="D734" t="s">
        <v>412</v>
      </c>
      <c r="E734">
        <v>930671.42</v>
      </c>
    </row>
    <row r="735" spans="1:5" x14ac:dyDescent="0.25">
      <c r="A735" t="s">
        <v>47</v>
      </c>
      <c r="B735" s="179">
        <v>43582</v>
      </c>
      <c r="C735">
        <v>49</v>
      </c>
      <c r="D735" t="s">
        <v>413</v>
      </c>
      <c r="E735">
        <v>700402.77</v>
      </c>
    </row>
    <row r="736" spans="1:5" x14ac:dyDescent="0.25">
      <c r="A736" t="s">
        <v>47</v>
      </c>
      <c r="B736" s="179">
        <v>43582</v>
      </c>
      <c r="C736">
        <v>49</v>
      </c>
      <c r="D736" t="s">
        <v>414</v>
      </c>
      <c r="E736">
        <v>184861.14</v>
      </c>
    </row>
    <row r="737" spans="1:5" x14ac:dyDescent="0.25">
      <c r="A737" t="s">
        <v>47</v>
      </c>
      <c r="B737" s="179">
        <v>43610</v>
      </c>
      <c r="C737">
        <v>49</v>
      </c>
      <c r="D737" t="s">
        <v>403</v>
      </c>
      <c r="E737">
        <v>6848513.6200000001</v>
      </c>
    </row>
    <row r="738" spans="1:5" x14ac:dyDescent="0.25">
      <c r="A738" t="s">
        <v>47</v>
      </c>
      <c r="B738" s="179">
        <v>43610</v>
      </c>
      <c r="C738">
        <v>49</v>
      </c>
      <c r="D738" t="s">
        <v>404</v>
      </c>
      <c r="E738">
        <v>1339641.53</v>
      </c>
    </row>
    <row r="739" spans="1:5" x14ac:dyDescent="0.25">
      <c r="A739" t="s">
        <v>47</v>
      </c>
      <c r="B739" s="179">
        <v>43610</v>
      </c>
      <c r="C739">
        <v>49</v>
      </c>
      <c r="D739" t="s">
        <v>405</v>
      </c>
      <c r="E739">
        <v>1439270.83</v>
      </c>
    </row>
    <row r="740" spans="1:5" x14ac:dyDescent="0.25">
      <c r="A740" t="s">
        <v>47</v>
      </c>
      <c r="B740" s="179">
        <v>43610</v>
      </c>
      <c r="C740">
        <v>49</v>
      </c>
      <c r="D740" t="s">
        <v>406</v>
      </c>
      <c r="E740">
        <v>1564576.47</v>
      </c>
    </row>
    <row r="741" spans="1:5" x14ac:dyDescent="0.25">
      <c r="A741" t="s">
        <v>47</v>
      </c>
      <c r="B741" s="179">
        <v>43610</v>
      </c>
      <c r="C741">
        <v>49</v>
      </c>
      <c r="D741" t="s">
        <v>407</v>
      </c>
      <c r="E741">
        <v>1421078.38</v>
      </c>
    </row>
    <row r="742" spans="1:5" x14ac:dyDescent="0.25">
      <c r="A742" t="s">
        <v>47</v>
      </c>
      <c r="B742" s="179">
        <v>43610</v>
      </c>
      <c r="C742">
        <v>49</v>
      </c>
      <c r="D742" t="s">
        <v>408</v>
      </c>
      <c r="E742">
        <v>302.91000000000003</v>
      </c>
    </row>
    <row r="743" spans="1:5" x14ac:dyDescent="0.25">
      <c r="A743" t="s">
        <v>47</v>
      </c>
      <c r="B743" s="179">
        <v>43610</v>
      </c>
      <c r="C743">
        <v>49</v>
      </c>
      <c r="D743" t="s">
        <v>409</v>
      </c>
      <c r="E743">
        <v>5193594.49</v>
      </c>
    </row>
    <row r="744" spans="1:5" x14ac:dyDescent="0.25">
      <c r="A744" t="s">
        <v>47</v>
      </c>
      <c r="B744" s="179">
        <v>43610</v>
      </c>
      <c r="C744">
        <v>49</v>
      </c>
      <c r="D744" t="s">
        <v>410</v>
      </c>
      <c r="E744">
        <v>1150702.98</v>
      </c>
    </row>
    <row r="745" spans="1:5" x14ac:dyDescent="0.25">
      <c r="A745" t="s">
        <v>47</v>
      </c>
      <c r="B745" s="179">
        <v>43610</v>
      </c>
      <c r="C745">
        <v>49</v>
      </c>
      <c r="D745" t="s">
        <v>411</v>
      </c>
      <c r="E745">
        <v>472798.92</v>
      </c>
    </row>
    <row r="746" spans="1:5" x14ac:dyDescent="0.25">
      <c r="A746" t="s">
        <v>47</v>
      </c>
      <c r="B746" s="179">
        <v>43610</v>
      </c>
      <c r="C746">
        <v>49</v>
      </c>
      <c r="D746" t="s">
        <v>412</v>
      </c>
      <c r="E746">
        <v>608276.87</v>
      </c>
    </row>
    <row r="747" spans="1:5" x14ac:dyDescent="0.25">
      <c r="A747" t="s">
        <v>47</v>
      </c>
      <c r="B747" s="179">
        <v>43610</v>
      </c>
      <c r="C747">
        <v>49</v>
      </c>
      <c r="D747" t="s">
        <v>413</v>
      </c>
      <c r="E747">
        <v>499435.2</v>
      </c>
    </row>
    <row r="748" spans="1:5" x14ac:dyDescent="0.25">
      <c r="A748" t="s">
        <v>47</v>
      </c>
      <c r="B748" s="179">
        <v>43610</v>
      </c>
      <c r="C748">
        <v>49</v>
      </c>
      <c r="D748" t="s">
        <v>414</v>
      </c>
      <c r="E748">
        <v>64387.97</v>
      </c>
    </row>
    <row r="749" spans="1:5" x14ac:dyDescent="0.25">
      <c r="A749" t="s">
        <v>47</v>
      </c>
      <c r="B749" s="179">
        <v>43645</v>
      </c>
      <c r="C749">
        <v>49</v>
      </c>
      <c r="D749" t="s">
        <v>403</v>
      </c>
      <c r="E749">
        <v>5808898.4900000002</v>
      </c>
    </row>
    <row r="750" spans="1:5" x14ac:dyDescent="0.25">
      <c r="A750" t="s">
        <v>47</v>
      </c>
      <c r="B750" s="179">
        <v>43645</v>
      </c>
      <c r="C750">
        <v>49</v>
      </c>
      <c r="D750" t="s">
        <v>404</v>
      </c>
      <c r="E750">
        <v>1139012.5900000001</v>
      </c>
    </row>
    <row r="751" spans="1:5" x14ac:dyDescent="0.25">
      <c r="A751" t="s">
        <v>47</v>
      </c>
      <c r="B751" s="179">
        <v>43645</v>
      </c>
      <c r="C751">
        <v>49</v>
      </c>
      <c r="D751" t="s">
        <v>405</v>
      </c>
      <c r="E751">
        <v>1084967.5</v>
      </c>
    </row>
    <row r="752" spans="1:5" x14ac:dyDescent="0.25">
      <c r="A752" t="s">
        <v>47</v>
      </c>
      <c r="B752" s="179">
        <v>43645</v>
      </c>
      <c r="C752">
        <v>49</v>
      </c>
      <c r="D752" t="s">
        <v>406</v>
      </c>
      <c r="E752">
        <v>1342715.18</v>
      </c>
    </row>
    <row r="753" spans="1:5" x14ac:dyDescent="0.25">
      <c r="A753" t="s">
        <v>47</v>
      </c>
      <c r="B753" s="179">
        <v>43645</v>
      </c>
      <c r="C753">
        <v>49</v>
      </c>
      <c r="D753" t="s">
        <v>407</v>
      </c>
      <c r="E753">
        <v>1217106.7</v>
      </c>
    </row>
    <row r="754" spans="1:5" x14ac:dyDescent="0.25">
      <c r="A754" t="s">
        <v>47</v>
      </c>
      <c r="B754" s="179">
        <v>43645</v>
      </c>
      <c r="C754">
        <v>49</v>
      </c>
      <c r="D754" t="s">
        <v>408</v>
      </c>
      <c r="E754">
        <v>16.25</v>
      </c>
    </row>
    <row r="755" spans="1:5" x14ac:dyDescent="0.25">
      <c r="A755" t="s">
        <v>47</v>
      </c>
      <c r="B755" s="179">
        <v>43645</v>
      </c>
      <c r="C755">
        <v>49</v>
      </c>
      <c r="D755" t="s">
        <v>409</v>
      </c>
      <c r="E755">
        <v>3077455.57</v>
      </c>
    </row>
    <row r="756" spans="1:5" x14ac:dyDescent="0.25">
      <c r="A756" t="s">
        <v>47</v>
      </c>
      <c r="B756" s="179">
        <v>43645</v>
      </c>
      <c r="C756">
        <v>49</v>
      </c>
      <c r="D756" t="s">
        <v>410</v>
      </c>
      <c r="E756">
        <v>600476.67000000004</v>
      </c>
    </row>
    <row r="757" spans="1:5" x14ac:dyDescent="0.25">
      <c r="A757" t="s">
        <v>47</v>
      </c>
      <c r="B757" s="179">
        <v>43645</v>
      </c>
      <c r="C757">
        <v>49</v>
      </c>
      <c r="D757" t="s">
        <v>411</v>
      </c>
      <c r="E757">
        <v>240876.88</v>
      </c>
    </row>
    <row r="758" spans="1:5" x14ac:dyDescent="0.25">
      <c r="A758" t="s">
        <v>47</v>
      </c>
      <c r="B758" s="179">
        <v>43645</v>
      </c>
      <c r="C758">
        <v>49</v>
      </c>
      <c r="D758" t="s">
        <v>412</v>
      </c>
      <c r="E758">
        <v>373744.56</v>
      </c>
    </row>
    <row r="759" spans="1:5" x14ac:dyDescent="0.25">
      <c r="A759" t="s">
        <v>47</v>
      </c>
      <c r="B759" s="179">
        <v>43645</v>
      </c>
      <c r="C759">
        <v>49</v>
      </c>
      <c r="D759" t="s">
        <v>413</v>
      </c>
      <c r="E759">
        <v>195038.65</v>
      </c>
    </row>
    <row r="760" spans="1:5" x14ac:dyDescent="0.25">
      <c r="A760" t="s">
        <v>47</v>
      </c>
      <c r="B760" s="179">
        <v>43645</v>
      </c>
      <c r="C760">
        <v>49</v>
      </c>
      <c r="D760" t="s">
        <v>414</v>
      </c>
      <c r="E760">
        <v>152763.01</v>
      </c>
    </row>
    <row r="761" spans="1:5" x14ac:dyDescent="0.25">
      <c r="A761" t="s">
        <v>47</v>
      </c>
      <c r="B761" s="179">
        <v>43673</v>
      </c>
      <c r="C761">
        <v>49</v>
      </c>
      <c r="D761" t="s">
        <v>403</v>
      </c>
      <c r="E761">
        <v>7096342.1900000004</v>
      </c>
    </row>
    <row r="762" spans="1:5" x14ac:dyDescent="0.25">
      <c r="A762" t="s">
        <v>47</v>
      </c>
      <c r="B762" s="179">
        <v>43673</v>
      </c>
      <c r="C762">
        <v>49</v>
      </c>
      <c r="D762" t="s">
        <v>404</v>
      </c>
      <c r="E762">
        <v>1278865.45</v>
      </c>
    </row>
    <row r="763" spans="1:5" x14ac:dyDescent="0.25">
      <c r="A763" t="s">
        <v>47</v>
      </c>
      <c r="B763" s="179">
        <v>43673</v>
      </c>
      <c r="C763">
        <v>49</v>
      </c>
      <c r="D763" t="s">
        <v>405</v>
      </c>
      <c r="E763">
        <v>1514614.33</v>
      </c>
    </row>
    <row r="764" spans="1:5" x14ac:dyDescent="0.25">
      <c r="A764" t="s">
        <v>47</v>
      </c>
      <c r="B764" s="179">
        <v>43673</v>
      </c>
      <c r="C764">
        <v>49</v>
      </c>
      <c r="D764" t="s">
        <v>406</v>
      </c>
      <c r="E764">
        <v>1944171.86</v>
      </c>
    </row>
    <row r="765" spans="1:5" x14ac:dyDescent="0.25">
      <c r="A765" t="s">
        <v>47</v>
      </c>
      <c r="B765" s="179">
        <v>43673</v>
      </c>
      <c r="C765">
        <v>49</v>
      </c>
      <c r="D765" t="s">
        <v>407</v>
      </c>
      <c r="E765">
        <v>1785933.71</v>
      </c>
    </row>
    <row r="766" spans="1:5" x14ac:dyDescent="0.25">
      <c r="A766" t="s">
        <v>47</v>
      </c>
      <c r="B766" s="179">
        <v>43673</v>
      </c>
      <c r="C766">
        <v>49</v>
      </c>
      <c r="D766" t="s">
        <v>408</v>
      </c>
      <c r="E766">
        <v>16.45</v>
      </c>
    </row>
    <row r="767" spans="1:5" x14ac:dyDescent="0.25">
      <c r="A767" t="s">
        <v>47</v>
      </c>
      <c r="B767" s="179">
        <v>43673</v>
      </c>
      <c r="C767">
        <v>49</v>
      </c>
      <c r="D767" t="s">
        <v>409</v>
      </c>
      <c r="E767">
        <v>2539827.44</v>
      </c>
    </row>
    <row r="768" spans="1:5" x14ac:dyDescent="0.25">
      <c r="A768" t="s">
        <v>47</v>
      </c>
      <c r="B768" s="179">
        <v>43673</v>
      </c>
      <c r="C768">
        <v>49</v>
      </c>
      <c r="D768" t="s">
        <v>410</v>
      </c>
      <c r="E768">
        <v>438601.55</v>
      </c>
    </row>
    <row r="769" spans="1:5" x14ac:dyDescent="0.25">
      <c r="A769" t="s">
        <v>47</v>
      </c>
      <c r="B769" s="179">
        <v>43673</v>
      </c>
      <c r="C769">
        <v>49</v>
      </c>
      <c r="D769" t="s">
        <v>411</v>
      </c>
      <c r="E769">
        <v>200855.56</v>
      </c>
    </row>
    <row r="770" spans="1:5" x14ac:dyDescent="0.25">
      <c r="A770" t="s">
        <v>47</v>
      </c>
      <c r="B770" s="179">
        <v>43673</v>
      </c>
      <c r="C770">
        <v>49</v>
      </c>
      <c r="D770" t="s">
        <v>412</v>
      </c>
      <c r="E770">
        <v>334710.89</v>
      </c>
    </row>
    <row r="771" spans="1:5" x14ac:dyDescent="0.25">
      <c r="A771" t="s">
        <v>47</v>
      </c>
      <c r="B771" s="179">
        <v>43673</v>
      </c>
      <c r="C771">
        <v>49</v>
      </c>
      <c r="D771" t="s">
        <v>413</v>
      </c>
      <c r="E771">
        <v>284631.52</v>
      </c>
    </row>
    <row r="772" spans="1:5" x14ac:dyDescent="0.25">
      <c r="A772" t="s">
        <v>47</v>
      </c>
      <c r="B772" s="179">
        <v>43673</v>
      </c>
      <c r="C772">
        <v>49</v>
      </c>
      <c r="D772" t="s">
        <v>414</v>
      </c>
      <c r="E772">
        <v>0</v>
      </c>
    </row>
    <row r="773" spans="1:5" x14ac:dyDescent="0.25">
      <c r="A773" t="s">
        <v>47</v>
      </c>
      <c r="B773" s="179">
        <v>43708</v>
      </c>
      <c r="C773">
        <v>49</v>
      </c>
      <c r="D773" t="s">
        <v>403</v>
      </c>
      <c r="E773">
        <v>9466796.1500000004</v>
      </c>
    </row>
    <row r="774" spans="1:5" x14ac:dyDescent="0.25">
      <c r="A774" t="s">
        <v>47</v>
      </c>
      <c r="B774" s="179">
        <v>43708</v>
      </c>
      <c r="C774">
        <v>49</v>
      </c>
      <c r="D774" t="s">
        <v>404</v>
      </c>
      <c r="E774">
        <v>1520501.1</v>
      </c>
    </row>
    <row r="775" spans="1:5" x14ac:dyDescent="0.25">
      <c r="A775" t="s">
        <v>47</v>
      </c>
      <c r="B775" s="179">
        <v>43708</v>
      </c>
      <c r="C775">
        <v>49</v>
      </c>
      <c r="D775" t="s">
        <v>405</v>
      </c>
      <c r="E775">
        <v>1473868.46</v>
      </c>
    </row>
    <row r="776" spans="1:5" x14ac:dyDescent="0.25">
      <c r="A776" t="s">
        <v>47</v>
      </c>
      <c r="B776" s="179">
        <v>43708</v>
      </c>
      <c r="C776">
        <v>49</v>
      </c>
      <c r="D776" t="s">
        <v>406</v>
      </c>
      <c r="E776">
        <v>1568199.66</v>
      </c>
    </row>
    <row r="777" spans="1:5" x14ac:dyDescent="0.25">
      <c r="A777" t="s">
        <v>47</v>
      </c>
      <c r="B777" s="179">
        <v>43708</v>
      </c>
      <c r="C777">
        <v>49</v>
      </c>
      <c r="D777" t="s">
        <v>407</v>
      </c>
      <c r="E777">
        <v>933926</v>
      </c>
    </row>
    <row r="778" spans="1:5" x14ac:dyDescent="0.25">
      <c r="A778" t="s">
        <v>47</v>
      </c>
      <c r="B778" s="179">
        <v>43708</v>
      </c>
      <c r="C778">
        <v>49</v>
      </c>
      <c r="D778" t="s">
        <v>408</v>
      </c>
      <c r="E778">
        <v>16.649999999999999</v>
      </c>
    </row>
    <row r="779" spans="1:5" x14ac:dyDescent="0.25">
      <c r="A779" t="s">
        <v>47</v>
      </c>
      <c r="B779" s="179">
        <v>43708</v>
      </c>
      <c r="C779">
        <v>49</v>
      </c>
      <c r="D779" t="s">
        <v>409</v>
      </c>
      <c r="E779">
        <v>1773303.61</v>
      </c>
    </row>
    <row r="780" spans="1:5" x14ac:dyDescent="0.25">
      <c r="A780" t="s">
        <v>47</v>
      </c>
      <c r="B780" s="179">
        <v>43708</v>
      </c>
      <c r="C780">
        <v>49</v>
      </c>
      <c r="D780" t="s">
        <v>410</v>
      </c>
      <c r="E780">
        <v>303780.27</v>
      </c>
    </row>
    <row r="781" spans="1:5" x14ac:dyDescent="0.25">
      <c r="A781" t="s">
        <v>47</v>
      </c>
      <c r="B781" s="179">
        <v>43708</v>
      </c>
      <c r="C781">
        <v>49</v>
      </c>
      <c r="D781" t="s">
        <v>411</v>
      </c>
      <c r="E781">
        <v>147483.19</v>
      </c>
    </row>
    <row r="782" spans="1:5" x14ac:dyDescent="0.25">
      <c r="A782" t="s">
        <v>47</v>
      </c>
      <c r="B782" s="179">
        <v>43708</v>
      </c>
      <c r="C782">
        <v>49</v>
      </c>
      <c r="D782" t="s">
        <v>412</v>
      </c>
      <c r="E782">
        <v>230159.04</v>
      </c>
    </row>
    <row r="783" spans="1:5" x14ac:dyDescent="0.25">
      <c r="A783" t="s">
        <v>47</v>
      </c>
      <c r="B783" s="179">
        <v>43708</v>
      </c>
      <c r="C783">
        <v>49</v>
      </c>
      <c r="D783" t="s">
        <v>413</v>
      </c>
      <c r="E783">
        <v>197461.27</v>
      </c>
    </row>
    <row r="784" spans="1:5" x14ac:dyDescent="0.25">
      <c r="A784" t="s">
        <v>47</v>
      </c>
      <c r="B784" s="179">
        <v>43708</v>
      </c>
      <c r="C784">
        <v>49</v>
      </c>
      <c r="D784" t="s">
        <v>414</v>
      </c>
      <c r="E784">
        <v>10.64</v>
      </c>
    </row>
    <row r="785" spans="1:5" x14ac:dyDescent="0.25">
      <c r="A785" t="s">
        <v>47</v>
      </c>
      <c r="B785" s="179">
        <v>43736</v>
      </c>
      <c r="C785">
        <v>49</v>
      </c>
      <c r="D785" t="s">
        <v>403</v>
      </c>
      <c r="E785">
        <v>10947284.140000001</v>
      </c>
    </row>
    <row r="786" spans="1:5" x14ac:dyDescent="0.25">
      <c r="A786" t="s">
        <v>47</v>
      </c>
      <c r="B786" s="179">
        <v>43736</v>
      </c>
      <c r="C786">
        <v>49</v>
      </c>
      <c r="D786" t="s">
        <v>404</v>
      </c>
      <c r="E786">
        <v>1803909.28</v>
      </c>
    </row>
    <row r="787" spans="1:5" x14ac:dyDescent="0.25">
      <c r="A787" t="s">
        <v>47</v>
      </c>
      <c r="B787" s="179">
        <v>43736</v>
      </c>
      <c r="C787">
        <v>49</v>
      </c>
      <c r="D787" t="s">
        <v>405</v>
      </c>
      <c r="E787">
        <v>1799603.87</v>
      </c>
    </row>
    <row r="788" spans="1:5" x14ac:dyDescent="0.25">
      <c r="A788" t="s">
        <v>47</v>
      </c>
      <c r="B788" s="179">
        <v>43736</v>
      </c>
      <c r="C788">
        <v>49</v>
      </c>
      <c r="D788" t="s">
        <v>406</v>
      </c>
      <c r="E788">
        <v>1973554.33</v>
      </c>
    </row>
    <row r="789" spans="1:5" x14ac:dyDescent="0.25">
      <c r="A789" t="s">
        <v>47</v>
      </c>
      <c r="B789" s="179">
        <v>43736</v>
      </c>
      <c r="C789">
        <v>49</v>
      </c>
      <c r="D789" t="s">
        <v>407</v>
      </c>
      <c r="E789">
        <v>2207733.21</v>
      </c>
    </row>
    <row r="790" spans="1:5" x14ac:dyDescent="0.25">
      <c r="A790" t="s">
        <v>47</v>
      </c>
      <c r="B790" s="179">
        <v>43736</v>
      </c>
      <c r="C790">
        <v>49</v>
      </c>
      <c r="D790" t="s">
        <v>408</v>
      </c>
      <c r="E790">
        <v>16.850000000000001</v>
      </c>
    </row>
    <row r="791" spans="1:5" x14ac:dyDescent="0.25">
      <c r="A791" t="s">
        <v>47</v>
      </c>
      <c r="B791" s="179">
        <v>43736</v>
      </c>
      <c r="C791">
        <v>49</v>
      </c>
      <c r="D791" t="s">
        <v>409</v>
      </c>
      <c r="E791">
        <v>1692229.04</v>
      </c>
    </row>
    <row r="792" spans="1:5" x14ac:dyDescent="0.25">
      <c r="A792" t="s">
        <v>47</v>
      </c>
      <c r="B792" s="179">
        <v>43736</v>
      </c>
      <c r="C792">
        <v>49</v>
      </c>
      <c r="D792" t="s">
        <v>410</v>
      </c>
      <c r="E792">
        <v>289911.14</v>
      </c>
    </row>
    <row r="793" spans="1:5" x14ac:dyDescent="0.25">
      <c r="A793" t="s">
        <v>47</v>
      </c>
      <c r="B793" s="179">
        <v>43736</v>
      </c>
      <c r="C793">
        <v>49</v>
      </c>
      <c r="D793" t="s">
        <v>411</v>
      </c>
      <c r="E793">
        <v>176237.11</v>
      </c>
    </row>
    <row r="794" spans="1:5" x14ac:dyDescent="0.25">
      <c r="A794" t="s">
        <v>47</v>
      </c>
      <c r="B794" s="179">
        <v>43736</v>
      </c>
      <c r="C794">
        <v>49</v>
      </c>
      <c r="D794" t="s">
        <v>412</v>
      </c>
      <c r="E794">
        <v>222364.83</v>
      </c>
    </row>
    <row r="795" spans="1:5" x14ac:dyDescent="0.25">
      <c r="A795" t="s">
        <v>47</v>
      </c>
      <c r="B795" s="179">
        <v>43736</v>
      </c>
      <c r="C795">
        <v>49</v>
      </c>
      <c r="D795" t="s">
        <v>413</v>
      </c>
      <c r="E795">
        <v>261721.85</v>
      </c>
    </row>
    <row r="796" spans="1:5" x14ac:dyDescent="0.25">
      <c r="A796" t="s">
        <v>47</v>
      </c>
      <c r="B796" s="179">
        <v>43736</v>
      </c>
      <c r="C796">
        <v>49</v>
      </c>
      <c r="D796" t="s">
        <v>414</v>
      </c>
      <c r="E796">
        <v>0</v>
      </c>
    </row>
    <row r="797" spans="1:5" x14ac:dyDescent="0.25">
      <c r="A797" t="s">
        <v>47</v>
      </c>
      <c r="B797" s="179">
        <v>43764</v>
      </c>
      <c r="C797">
        <v>49</v>
      </c>
      <c r="D797" t="s">
        <v>403</v>
      </c>
      <c r="E797">
        <v>9316186.9900000002</v>
      </c>
    </row>
    <row r="798" spans="1:5" x14ac:dyDescent="0.25">
      <c r="A798" t="s">
        <v>47</v>
      </c>
      <c r="B798" s="179">
        <v>43764</v>
      </c>
      <c r="C798">
        <v>49</v>
      </c>
      <c r="D798" t="s">
        <v>404</v>
      </c>
      <c r="E798">
        <v>1596834.81</v>
      </c>
    </row>
    <row r="799" spans="1:5" x14ac:dyDescent="0.25">
      <c r="A799" t="s">
        <v>47</v>
      </c>
      <c r="B799" s="179">
        <v>43764</v>
      </c>
      <c r="C799">
        <v>49</v>
      </c>
      <c r="D799" t="s">
        <v>405</v>
      </c>
      <c r="E799">
        <v>1494683.04</v>
      </c>
    </row>
    <row r="800" spans="1:5" x14ac:dyDescent="0.25">
      <c r="A800" t="s">
        <v>47</v>
      </c>
      <c r="B800" s="179">
        <v>43764</v>
      </c>
      <c r="C800">
        <v>49</v>
      </c>
      <c r="D800" t="s">
        <v>406</v>
      </c>
      <c r="E800">
        <v>1582906.07</v>
      </c>
    </row>
    <row r="801" spans="1:5" x14ac:dyDescent="0.25">
      <c r="A801" t="s">
        <v>47</v>
      </c>
      <c r="B801" s="179">
        <v>43764</v>
      </c>
      <c r="C801">
        <v>49</v>
      </c>
      <c r="D801" t="s">
        <v>407</v>
      </c>
      <c r="E801">
        <v>855083.8</v>
      </c>
    </row>
    <row r="802" spans="1:5" x14ac:dyDescent="0.25">
      <c r="A802" t="s">
        <v>47</v>
      </c>
      <c r="B802" s="179">
        <v>43764</v>
      </c>
      <c r="C802">
        <v>49</v>
      </c>
      <c r="D802" t="s">
        <v>408</v>
      </c>
      <c r="E802">
        <v>17.02</v>
      </c>
    </row>
    <row r="803" spans="1:5" x14ac:dyDescent="0.25">
      <c r="A803" t="s">
        <v>47</v>
      </c>
      <c r="B803" s="179">
        <v>43764</v>
      </c>
      <c r="C803">
        <v>49</v>
      </c>
      <c r="D803" t="s">
        <v>409</v>
      </c>
      <c r="E803">
        <v>1663539.47</v>
      </c>
    </row>
    <row r="804" spans="1:5" x14ac:dyDescent="0.25">
      <c r="A804" t="s">
        <v>47</v>
      </c>
      <c r="B804" s="179">
        <v>43764</v>
      </c>
      <c r="C804">
        <v>49</v>
      </c>
      <c r="D804" t="s">
        <v>410</v>
      </c>
      <c r="E804">
        <v>309782.49</v>
      </c>
    </row>
    <row r="805" spans="1:5" x14ac:dyDescent="0.25">
      <c r="A805" t="s">
        <v>47</v>
      </c>
      <c r="B805" s="179">
        <v>43764</v>
      </c>
      <c r="C805">
        <v>49</v>
      </c>
      <c r="D805" t="s">
        <v>411</v>
      </c>
      <c r="E805">
        <v>146582.34</v>
      </c>
    </row>
    <row r="806" spans="1:5" x14ac:dyDescent="0.25">
      <c r="A806" t="s">
        <v>47</v>
      </c>
      <c r="B806" s="179">
        <v>43764</v>
      </c>
      <c r="C806">
        <v>49</v>
      </c>
      <c r="D806" t="s">
        <v>412</v>
      </c>
      <c r="E806">
        <v>272219.13</v>
      </c>
    </row>
    <row r="807" spans="1:5" x14ac:dyDescent="0.25">
      <c r="A807" t="s">
        <v>47</v>
      </c>
      <c r="B807" s="179">
        <v>43764</v>
      </c>
      <c r="C807">
        <v>49</v>
      </c>
      <c r="D807" t="s">
        <v>413</v>
      </c>
      <c r="E807">
        <v>150271.67999999999</v>
      </c>
    </row>
    <row r="808" spans="1:5" x14ac:dyDescent="0.25">
      <c r="A808" t="s">
        <v>47</v>
      </c>
      <c r="B808" s="179">
        <v>43764</v>
      </c>
      <c r="C808">
        <v>49</v>
      </c>
      <c r="D808" t="s">
        <v>414</v>
      </c>
      <c r="E808">
        <v>0</v>
      </c>
    </row>
    <row r="809" spans="1:5" x14ac:dyDescent="0.25">
      <c r="A809" t="s">
        <v>47</v>
      </c>
      <c r="B809" s="179">
        <v>43799</v>
      </c>
      <c r="C809">
        <v>49</v>
      </c>
      <c r="D809" t="s">
        <v>403</v>
      </c>
      <c r="E809">
        <v>8279962.3399999999</v>
      </c>
    </row>
    <row r="810" spans="1:5" x14ac:dyDescent="0.25">
      <c r="A810" t="s">
        <v>47</v>
      </c>
      <c r="B810" s="179">
        <v>43799</v>
      </c>
      <c r="C810">
        <v>49</v>
      </c>
      <c r="D810" t="s">
        <v>404</v>
      </c>
      <c r="E810">
        <v>1381152.22</v>
      </c>
    </row>
    <row r="811" spans="1:5" x14ac:dyDescent="0.25">
      <c r="A811" t="s">
        <v>47</v>
      </c>
      <c r="B811" s="179">
        <v>43799</v>
      </c>
      <c r="C811">
        <v>49</v>
      </c>
      <c r="D811" t="s">
        <v>405</v>
      </c>
      <c r="E811">
        <v>1544251.37</v>
      </c>
    </row>
    <row r="812" spans="1:5" x14ac:dyDescent="0.25">
      <c r="A812" t="s">
        <v>47</v>
      </c>
      <c r="B812" s="179">
        <v>43799</v>
      </c>
      <c r="C812">
        <v>49</v>
      </c>
      <c r="D812" t="s">
        <v>406</v>
      </c>
      <c r="E812">
        <v>1915739.52</v>
      </c>
    </row>
    <row r="813" spans="1:5" x14ac:dyDescent="0.25">
      <c r="A813" t="s">
        <v>47</v>
      </c>
      <c r="B813" s="179">
        <v>43799</v>
      </c>
      <c r="C813">
        <v>49</v>
      </c>
      <c r="D813" t="s">
        <v>407</v>
      </c>
      <c r="E813">
        <v>1482083.52</v>
      </c>
    </row>
    <row r="814" spans="1:5" x14ac:dyDescent="0.25">
      <c r="A814" t="s">
        <v>47</v>
      </c>
      <c r="B814" s="179">
        <v>43799</v>
      </c>
      <c r="C814">
        <v>49</v>
      </c>
      <c r="D814" t="s">
        <v>408</v>
      </c>
      <c r="E814">
        <v>15.36</v>
      </c>
    </row>
    <row r="815" spans="1:5" x14ac:dyDescent="0.25">
      <c r="A815" t="s">
        <v>47</v>
      </c>
      <c r="B815" s="179">
        <v>43799</v>
      </c>
      <c r="C815">
        <v>49</v>
      </c>
      <c r="D815" t="s">
        <v>409</v>
      </c>
      <c r="E815">
        <v>2297456.77</v>
      </c>
    </row>
    <row r="816" spans="1:5" x14ac:dyDescent="0.25">
      <c r="A816" t="s">
        <v>47</v>
      </c>
      <c r="B816" s="179">
        <v>43799</v>
      </c>
      <c r="C816">
        <v>49</v>
      </c>
      <c r="D816" t="s">
        <v>410</v>
      </c>
      <c r="E816">
        <v>473186.83</v>
      </c>
    </row>
    <row r="817" spans="1:5" x14ac:dyDescent="0.25">
      <c r="A817" t="s">
        <v>47</v>
      </c>
      <c r="B817" s="179">
        <v>43799</v>
      </c>
      <c r="C817">
        <v>49</v>
      </c>
      <c r="D817" t="s">
        <v>411</v>
      </c>
      <c r="E817">
        <v>203832.13</v>
      </c>
    </row>
    <row r="818" spans="1:5" x14ac:dyDescent="0.25">
      <c r="A818" t="s">
        <v>47</v>
      </c>
      <c r="B818" s="179">
        <v>43799</v>
      </c>
      <c r="C818">
        <v>49</v>
      </c>
      <c r="D818" t="s">
        <v>412</v>
      </c>
      <c r="E818">
        <v>377976.33</v>
      </c>
    </row>
    <row r="819" spans="1:5" x14ac:dyDescent="0.25">
      <c r="A819" t="s">
        <v>47</v>
      </c>
      <c r="B819" s="179">
        <v>43799</v>
      </c>
      <c r="C819">
        <v>49</v>
      </c>
      <c r="D819" t="s">
        <v>413</v>
      </c>
      <c r="E819">
        <v>265206.84999999998</v>
      </c>
    </row>
    <row r="820" spans="1:5" x14ac:dyDescent="0.25">
      <c r="A820" t="s">
        <v>47</v>
      </c>
      <c r="B820" s="179">
        <v>43799</v>
      </c>
      <c r="C820">
        <v>49</v>
      </c>
      <c r="D820" t="s">
        <v>414</v>
      </c>
      <c r="E820">
        <v>53902.9</v>
      </c>
    </row>
    <row r="821" spans="1:5" x14ac:dyDescent="0.25">
      <c r="A821" t="s">
        <v>47</v>
      </c>
      <c r="B821" s="179">
        <v>43820</v>
      </c>
      <c r="C821">
        <v>49</v>
      </c>
      <c r="D821" t="s">
        <v>403</v>
      </c>
      <c r="E821">
        <v>7756521.2000000002</v>
      </c>
    </row>
    <row r="822" spans="1:5" x14ac:dyDescent="0.25">
      <c r="A822" t="s">
        <v>47</v>
      </c>
      <c r="B822" s="179">
        <v>43820</v>
      </c>
      <c r="C822">
        <v>49</v>
      </c>
      <c r="D822" t="s">
        <v>404</v>
      </c>
      <c r="E822">
        <v>1421637.6</v>
      </c>
    </row>
    <row r="823" spans="1:5" x14ac:dyDescent="0.25">
      <c r="A823" t="s">
        <v>47</v>
      </c>
      <c r="B823" s="179">
        <v>43820</v>
      </c>
      <c r="C823">
        <v>49</v>
      </c>
      <c r="D823" t="s">
        <v>405</v>
      </c>
      <c r="E823">
        <v>1457698.59</v>
      </c>
    </row>
    <row r="824" spans="1:5" x14ac:dyDescent="0.25">
      <c r="A824" t="s">
        <v>47</v>
      </c>
      <c r="B824" s="179">
        <v>43820</v>
      </c>
      <c r="C824">
        <v>49</v>
      </c>
      <c r="D824" t="s">
        <v>406</v>
      </c>
      <c r="E824">
        <v>1794912.12</v>
      </c>
    </row>
    <row r="825" spans="1:5" x14ac:dyDescent="0.25">
      <c r="A825" t="s">
        <v>47</v>
      </c>
      <c r="B825" s="179">
        <v>43820</v>
      </c>
      <c r="C825">
        <v>49</v>
      </c>
      <c r="D825" t="s">
        <v>407</v>
      </c>
      <c r="E825">
        <v>2208116.54</v>
      </c>
    </row>
    <row r="826" spans="1:5" x14ac:dyDescent="0.25">
      <c r="A826" t="s">
        <v>47</v>
      </c>
      <c r="B826" s="179">
        <v>43820</v>
      </c>
      <c r="C826">
        <v>49</v>
      </c>
      <c r="D826" t="s">
        <v>408</v>
      </c>
      <c r="E826">
        <v>18383.95</v>
      </c>
    </row>
    <row r="827" spans="1:5" x14ac:dyDescent="0.25">
      <c r="A827" t="s">
        <v>47</v>
      </c>
      <c r="B827" s="179">
        <v>43820</v>
      </c>
      <c r="C827">
        <v>49</v>
      </c>
      <c r="D827" t="s">
        <v>409</v>
      </c>
      <c r="E827">
        <v>2963298.5</v>
      </c>
    </row>
    <row r="828" spans="1:5" x14ac:dyDescent="0.25">
      <c r="A828" t="s">
        <v>47</v>
      </c>
      <c r="B828" s="179">
        <v>43820</v>
      </c>
      <c r="C828">
        <v>49</v>
      </c>
      <c r="D828" t="s">
        <v>410</v>
      </c>
      <c r="E828">
        <v>638140.68999999994</v>
      </c>
    </row>
    <row r="829" spans="1:5" x14ac:dyDescent="0.25">
      <c r="A829" t="s">
        <v>47</v>
      </c>
      <c r="B829" s="179">
        <v>43820</v>
      </c>
      <c r="C829">
        <v>49</v>
      </c>
      <c r="D829" t="s">
        <v>411</v>
      </c>
      <c r="E829">
        <v>277291.51</v>
      </c>
    </row>
    <row r="830" spans="1:5" x14ac:dyDescent="0.25">
      <c r="A830" t="s">
        <v>47</v>
      </c>
      <c r="B830" s="179">
        <v>43820</v>
      </c>
      <c r="C830">
        <v>49</v>
      </c>
      <c r="D830" t="s">
        <v>412</v>
      </c>
      <c r="E830">
        <v>471538.91</v>
      </c>
    </row>
    <row r="831" spans="1:5" x14ac:dyDescent="0.25">
      <c r="A831" t="s">
        <v>47</v>
      </c>
      <c r="B831" s="179">
        <v>43820</v>
      </c>
      <c r="C831">
        <v>49</v>
      </c>
      <c r="D831" t="s">
        <v>413</v>
      </c>
      <c r="E831">
        <v>351734.11</v>
      </c>
    </row>
    <row r="832" spans="1:5" x14ac:dyDescent="0.25">
      <c r="A832" t="s">
        <v>47</v>
      </c>
      <c r="B832" s="179">
        <v>43820</v>
      </c>
      <c r="C832">
        <v>49</v>
      </c>
      <c r="D832" t="s">
        <v>414</v>
      </c>
      <c r="E832">
        <v>0</v>
      </c>
    </row>
    <row r="833" spans="1:5" x14ac:dyDescent="0.25">
      <c r="A833" t="s">
        <v>47</v>
      </c>
      <c r="B833" s="179">
        <v>43855</v>
      </c>
      <c r="C833">
        <v>49</v>
      </c>
      <c r="D833" t="s">
        <v>403</v>
      </c>
      <c r="E833">
        <v>8194074.71</v>
      </c>
    </row>
    <row r="834" spans="1:5" x14ac:dyDescent="0.25">
      <c r="A834" t="s">
        <v>47</v>
      </c>
      <c r="B834" s="179">
        <v>43855</v>
      </c>
      <c r="C834">
        <v>49</v>
      </c>
      <c r="D834" t="s">
        <v>404</v>
      </c>
      <c r="E834">
        <v>1526355.72</v>
      </c>
    </row>
    <row r="835" spans="1:5" x14ac:dyDescent="0.25">
      <c r="A835" t="s">
        <v>47</v>
      </c>
      <c r="B835" s="179">
        <v>43855</v>
      </c>
      <c r="C835">
        <v>49</v>
      </c>
      <c r="D835" t="s">
        <v>405</v>
      </c>
      <c r="E835">
        <v>1526528.26</v>
      </c>
    </row>
    <row r="836" spans="1:5" x14ac:dyDescent="0.25">
      <c r="A836" t="s">
        <v>47</v>
      </c>
      <c r="B836" s="179">
        <v>43855</v>
      </c>
      <c r="C836">
        <v>49</v>
      </c>
      <c r="D836" t="s">
        <v>406</v>
      </c>
      <c r="E836">
        <v>1676690.53</v>
      </c>
    </row>
    <row r="837" spans="1:5" x14ac:dyDescent="0.25">
      <c r="A837" t="s">
        <v>47</v>
      </c>
      <c r="B837" s="179">
        <v>43855</v>
      </c>
      <c r="C837">
        <v>49</v>
      </c>
      <c r="D837" t="s">
        <v>407</v>
      </c>
      <c r="E837">
        <v>2064029.02</v>
      </c>
    </row>
    <row r="838" spans="1:5" x14ac:dyDescent="0.25">
      <c r="A838" t="s">
        <v>47</v>
      </c>
      <c r="B838" s="179">
        <v>43855</v>
      </c>
      <c r="C838">
        <v>49</v>
      </c>
      <c r="D838" t="s">
        <v>408</v>
      </c>
      <c r="E838">
        <v>248.22</v>
      </c>
    </row>
    <row r="839" spans="1:5" x14ac:dyDescent="0.25">
      <c r="A839" t="s">
        <v>47</v>
      </c>
      <c r="B839" s="179">
        <v>43855</v>
      </c>
      <c r="C839">
        <v>49</v>
      </c>
      <c r="D839" t="s">
        <v>409</v>
      </c>
      <c r="E839">
        <v>5066087.45</v>
      </c>
    </row>
    <row r="840" spans="1:5" x14ac:dyDescent="0.25">
      <c r="A840" t="s">
        <v>47</v>
      </c>
      <c r="B840" s="179">
        <v>43855</v>
      </c>
      <c r="C840">
        <v>49</v>
      </c>
      <c r="D840" t="s">
        <v>410</v>
      </c>
      <c r="E840">
        <v>1082244.6299999999</v>
      </c>
    </row>
    <row r="841" spans="1:5" x14ac:dyDescent="0.25">
      <c r="A841" t="s">
        <v>47</v>
      </c>
      <c r="B841" s="179">
        <v>43855</v>
      </c>
      <c r="C841">
        <v>49</v>
      </c>
      <c r="D841" t="s">
        <v>411</v>
      </c>
      <c r="E841">
        <v>472860.88</v>
      </c>
    </row>
    <row r="842" spans="1:5" x14ac:dyDescent="0.25">
      <c r="A842" t="s">
        <v>47</v>
      </c>
      <c r="B842" s="179">
        <v>43855</v>
      </c>
      <c r="C842">
        <v>49</v>
      </c>
      <c r="D842" t="s">
        <v>412</v>
      </c>
      <c r="E842">
        <v>509907.97</v>
      </c>
    </row>
    <row r="843" spans="1:5" x14ac:dyDescent="0.25">
      <c r="A843" t="s">
        <v>47</v>
      </c>
      <c r="B843" s="179">
        <v>43855</v>
      </c>
      <c r="C843">
        <v>49</v>
      </c>
      <c r="D843" t="s">
        <v>413</v>
      </c>
      <c r="E843">
        <v>530685.99</v>
      </c>
    </row>
    <row r="844" spans="1:5" x14ac:dyDescent="0.25">
      <c r="A844" t="s">
        <v>47</v>
      </c>
      <c r="B844" s="179">
        <v>43855</v>
      </c>
      <c r="C844">
        <v>49</v>
      </c>
      <c r="D844" t="s">
        <v>414</v>
      </c>
      <c r="E844">
        <v>0</v>
      </c>
    </row>
    <row r="845" spans="1:5" x14ac:dyDescent="0.25">
      <c r="A845" t="s">
        <v>47</v>
      </c>
      <c r="B845" s="179">
        <v>43890</v>
      </c>
      <c r="C845">
        <v>49</v>
      </c>
      <c r="D845" t="s">
        <v>403</v>
      </c>
      <c r="E845">
        <v>10749333.18</v>
      </c>
    </row>
    <row r="846" spans="1:5" x14ac:dyDescent="0.25">
      <c r="A846" t="s">
        <v>47</v>
      </c>
      <c r="B846" s="179">
        <v>43890</v>
      </c>
      <c r="C846">
        <v>49</v>
      </c>
      <c r="D846" t="s">
        <v>404</v>
      </c>
      <c r="E846">
        <v>1827968.06</v>
      </c>
    </row>
    <row r="847" spans="1:5" x14ac:dyDescent="0.25">
      <c r="A847" t="s">
        <v>47</v>
      </c>
      <c r="B847" s="179">
        <v>43890</v>
      </c>
      <c r="C847">
        <v>49</v>
      </c>
      <c r="D847" t="s">
        <v>405</v>
      </c>
      <c r="E847">
        <v>1727451.31</v>
      </c>
    </row>
    <row r="848" spans="1:5" x14ac:dyDescent="0.25">
      <c r="A848" t="s">
        <v>47</v>
      </c>
      <c r="B848" s="179">
        <v>43890</v>
      </c>
      <c r="C848">
        <v>49</v>
      </c>
      <c r="D848" t="s">
        <v>406</v>
      </c>
      <c r="E848">
        <v>1888359.9</v>
      </c>
    </row>
    <row r="849" spans="1:5" x14ac:dyDescent="0.25">
      <c r="A849" t="s">
        <v>47</v>
      </c>
      <c r="B849" s="179">
        <v>43890</v>
      </c>
      <c r="C849">
        <v>49</v>
      </c>
      <c r="D849" t="s">
        <v>407</v>
      </c>
      <c r="E849">
        <v>1559698.91</v>
      </c>
    </row>
    <row r="850" spans="1:5" x14ac:dyDescent="0.25">
      <c r="A850" t="s">
        <v>47</v>
      </c>
      <c r="B850" s="179">
        <v>43890</v>
      </c>
      <c r="C850">
        <v>49</v>
      </c>
      <c r="D850" t="s">
        <v>408</v>
      </c>
      <c r="E850">
        <v>0</v>
      </c>
    </row>
    <row r="851" spans="1:5" x14ac:dyDescent="0.25">
      <c r="A851" t="s">
        <v>47</v>
      </c>
      <c r="B851" s="179">
        <v>43890</v>
      </c>
      <c r="C851">
        <v>49</v>
      </c>
      <c r="D851" t="s">
        <v>409</v>
      </c>
      <c r="E851">
        <v>7519310.4800000004</v>
      </c>
    </row>
    <row r="852" spans="1:5" x14ac:dyDescent="0.25">
      <c r="A852" t="s">
        <v>47</v>
      </c>
      <c r="B852" s="179">
        <v>43890</v>
      </c>
      <c r="C852">
        <v>49</v>
      </c>
      <c r="D852" t="s">
        <v>410</v>
      </c>
      <c r="E852">
        <v>1067624.1100000001</v>
      </c>
    </row>
    <row r="853" spans="1:5" x14ac:dyDescent="0.25">
      <c r="A853" t="s">
        <v>47</v>
      </c>
      <c r="B853" s="179">
        <v>43890</v>
      </c>
      <c r="C853">
        <v>49</v>
      </c>
      <c r="D853" t="s">
        <v>411</v>
      </c>
      <c r="E853">
        <v>718306.24</v>
      </c>
    </row>
    <row r="854" spans="1:5" x14ac:dyDescent="0.25">
      <c r="A854" t="s">
        <v>47</v>
      </c>
      <c r="B854" s="179">
        <v>43890</v>
      </c>
      <c r="C854">
        <v>49</v>
      </c>
      <c r="D854" t="s">
        <v>412</v>
      </c>
      <c r="E854">
        <v>716930.24</v>
      </c>
    </row>
    <row r="855" spans="1:5" x14ac:dyDescent="0.25">
      <c r="A855" t="s">
        <v>47</v>
      </c>
      <c r="B855" s="179">
        <v>43890</v>
      </c>
      <c r="C855">
        <v>49</v>
      </c>
      <c r="D855" t="s">
        <v>413</v>
      </c>
      <c r="E855">
        <v>654097.78</v>
      </c>
    </row>
    <row r="856" spans="1:5" x14ac:dyDescent="0.25">
      <c r="A856" t="s">
        <v>47</v>
      </c>
      <c r="B856" s="179">
        <v>43890</v>
      </c>
      <c r="C856">
        <v>49</v>
      </c>
      <c r="D856" t="s">
        <v>414</v>
      </c>
      <c r="E856">
        <v>0</v>
      </c>
    </row>
    <row r="857" spans="1:5" x14ac:dyDescent="0.25">
      <c r="A857" t="s">
        <v>47</v>
      </c>
      <c r="B857" s="179">
        <v>43918</v>
      </c>
      <c r="C857">
        <v>49</v>
      </c>
      <c r="D857" t="s">
        <v>403</v>
      </c>
      <c r="E857">
        <v>10425564.279999999</v>
      </c>
    </row>
    <row r="858" spans="1:5" x14ac:dyDescent="0.25">
      <c r="A858" t="s">
        <v>47</v>
      </c>
      <c r="B858" s="179">
        <v>43918</v>
      </c>
      <c r="C858">
        <v>49</v>
      </c>
      <c r="D858" t="s">
        <v>404</v>
      </c>
      <c r="E858">
        <v>1620197.28</v>
      </c>
    </row>
    <row r="859" spans="1:5" x14ac:dyDescent="0.25">
      <c r="A859" t="s">
        <v>47</v>
      </c>
      <c r="B859" s="179">
        <v>43918</v>
      </c>
      <c r="C859">
        <v>49</v>
      </c>
      <c r="D859" t="s">
        <v>405</v>
      </c>
      <c r="E859">
        <v>2096007.58</v>
      </c>
    </row>
    <row r="860" spans="1:5" x14ac:dyDescent="0.25">
      <c r="A860" t="s">
        <v>47</v>
      </c>
      <c r="B860" s="179">
        <v>43918</v>
      </c>
      <c r="C860">
        <v>49</v>
      </c>
      <c r="D860" t="s">
        <v>406</v>
      </c>
      <c r="E860">
        <v>2417443.85</v>
      </c>
    </row>
    <row r="861" spans="1:5" x14ac:dyDescent="0.25">
      <c r="A861" t="s">
        <v>47</v>
      </c>
      <c r="B861" s="179">
        <v>43918</v>
      </c>
      <c r="C861">
        <v>49</v>
      </c>
      <c r="D861" t="s">
        <v>407</v>
      </c>
      <c r="E861">
        <v>2311368.9</v>
      </c>
    </row>
    <row r="862" spans="1:5" x14ac:dyDescent="0.25">
      <c r="A862" t="s">
        <v>47</v>
      </c>
      <c r="B862" s="179">
        <v>43918</v>
      </c>
      <c r="C862">
        <v>49</v>
      </c>
      <c r="D862" t="s">
        <v>408</v>
      </c>
      <c r="E862">
        <v>136.34</v>
      </c>
    </row>
    <row r="863" spans="1:5" x14ac:dyDescent="0.25">
      <c r="A863" t="s">
        <v>47</v>
      </c>
      <c r="B863" s="179">
        <v>43918</v>
      </c>
      <c r="C863">
        <v>49</v>
      </c>
      <c r="D863" t="s">
        <v>409</v>
      </c>
      <c r="E863">
        <v>8003626.3300000001</v>
      </c>
    </row>
    <row r="864" spans="1:5" x14ac:dyDescent="0.25">
      <c r="A864" t="s">
        <v>47</v>
      </c>
      <c r="B864" s="179">
        <v>43918</v>
      </c>
      <c r="C864">
        <v>49</v>
      </c>
      <c r="D864" t="s">
        <v>410</v>
      </c>
      <c r="E864">
        <v>999449.82</v>
      </c>
    </row>
    <row r="865" spans="1:5" x14ac:dyDescent="0.25">
      <c r="A865" t="s">
        <v>47</v>
      </c>
      <c r="B865" s="179">
        <v>43918</v>
      </c>
      <c r="C865">
        <v>49</v>
      </c>
      <c r="D865" t="s">
        <v>411</v>
      </c>
      <c r="E865">
        <v>945157.18</v>
      </c>
    </row>
    <row r="866" spans="1:5" x14ac:dyDescent="0.25">
      <c r="A866" t="s">
        <v>47</v>
      </c>
      <c r="B866" s="179">
        <v>43918</v>
      </c>
      <c r="C866">
        <v>49</v>
      </c>
      <c r="D866" t="s">
        <v>412</v>
      </c>
      <c r="E866">
        <v>819108.33</v>
      </c>
    </row>
    <row r="867" spans="1:5" x14ac:dyDescent="0.25">
      <c r="A867" t="s">
        <v>47</v>
      </c>
      <c r="B867" s="179">
        <v>43918</v>
      </c>
      <c r="C867">
        <v>49</v>
      </c>
      <c r="D867" t="s">
        <v>413</v>
      </c>
      <c r="E867">
        <v>961456.89</v>
      </c>
    </row>
    <row r="868" spans="1:5" x14ac:dyDescent="0.25">
      <c r="A868" t="s">
        <v>47</v>
      </c>
      <c r="B868" s="179">
        <v>43918</v>
      </c>
      <c r="C868">
        <v>49</v>
      </c>
      <c r="D868" t="s">
        <v>414</v>
      </c>
      <c r="E868">
        <v>0</v>
      </c>
    </row>
    <row r="869" spans="1:5" x14ac:dyDescent="0.25">
      <c r="A869" t="s">
        <v>48</v>
      </c>
      <c r="B869" s="179">
        <v>43554</v>
      </c>
      <c r="C869">
        <v>49</v>
      </c>
      <c r="D869" t="s">
        <v>403</v>
      </c>
      <c r="E869">
        <v>3983391</v>
      </c>
    </row>
    <row r="870" spans="1:5" x14ac:dyDescent="0.25">
      <c r="A870" t="s">
        <v>48</v>
      </c>
      <c r="B870" s="179">
        <v>43554</v>
      </c>
      <c r="C870">
        <v>49</v>
      </c>
      <c r="D870" t="s">
        <v>404</v>
      </c>
      <c r="E870">
        <v>1374327.25</v>
      </c>
    </row>
    <row r="871" spans="1:5" x14ac:dyDescent="0.25">
      <c r="A871" t="s">
        <v>48</v>
      </c>
      <c r="B871" s="179">
        <v>43554</v>
      </c>
      <c r="C871">
        <v>49</v>
      </c>
      <c r="D871" t="s">
        <v>405</v>
      </c>
      <c r="E871">
        <v>521954.59</v>
      </c>
    </row>
    <row r="872" spans="1:5" x14ac:dyDescent="0.25">
      <c r="A872" t="s">
        <v>48</v>
      </c>
      <c r="B872" s="179">
        <v>43554</v>
      </c>
      <c r="C872">
        <v>49</v>
      </c>
      <c r="D872" t="s">
        <v>406</v>
      </c>
      <c r="E872">
        <v>403232.39</v>
      </c>
    </row>
    <row r="873" spans="1:5" x14ac:dyDescent="0.25">
      <c r="A873" t="s">
        <v>48</v>
      </c>
      <c r="B873" s="179">
        <v>43554</v>
      </c>
      <c r="C873">
        <v>49</v>
      </c>
      <c r="D873" t="s">
        <v>407</v>
      </c>
      <c r="E873">
        <v>363949.3</v>
      </c>
    </row>
    <row r="874" spans="1:5" x14ac:dyDescent="0.25">
      <c r="A874" t="s">
        <v>48</v>
      </c>
      <c r="B874" s="179">
        <v>43554</v>
      </c>
      <c r="C874">
        <v>49</v>
      </c>
      <c r="D874" t="s">
        <v>408</v>
      </c>
      <c r="E874">
        <v>0</v>
      </c>
    </row>
    <row r="875" spans="1:5" x14ac:dyDescent="0.25">
      <c r="A875" t="s">
        <v>48</v>
      </c>
      <c r="B875" s="179">
        <v>43554</v>
      </c>
      <c r="C875">
        <v>49</v>
      </c>
      <c r="D875" t="s">
        <v>409</v>
      </c>
      <c r="E875">
        <v>2996408.4</v>
      </c>
    </row>
    <row r="876" spans="1:5" x14ac:dyDescent="0.25">
      <c r="A876" t="s">
        <v>48</v>
      </c>
      <c r="B876" s="179">
        <v>43554</v>
      </c>
      <c r="C876">
        <v>49</v>
      </c>
      <c r="D876" t="s">
        <v>410</v>
      </c>
      <c r="E876">
        <v>1266856.6499999999</v>
      </c>
    </row>
    <row r="877" spans="1:5" x14ac:dyDescent="0.25">
      <c r="A877" t="s">
        <v>48</v>
      </c>
      <c r="B877" s="179">
        <v>43554</v>
      </c>
      <c r="C877">
        <v>49</v>
      </c>
      <c r="D877" t="s">
        <v>411</v>
      </c>
      <c r="E877">
        <v>159921.38</v>
      </c>
    </row>
    <row r="878" spans="1:5" x14ac:dyDescent="0.25">
      <c r="A878" t="s">
        <v>48</v>
      </c>
      <c r="B878" s="179">
        <v>43554</v>
      </c>
      <c r="C878">
        <v>49</v>
      </c>
      <c r="D878" t="s">
        <v>412</v>
      </c>
      <c r="E878">
        <v>171472.3</v>
      </c>
    </row>
    <row r="879" spans="1:5" x14ac:dyDescent="0.25">
      <c r="A879" t="s">
        <v>48</v>
      </c>
      <c r="B879" s="179">
        <v>43554</v>
      </c>
      <c r="C879">
        <v>49</v>
      </c>
      <c r="D879" t="s">
        <v>413</v>
      </c>
      <c r="E879">
        <v>102822.01</v>
      </c>
    </row>
    <row r="880" spans="1:5" x14ac:dyDescent="0.25">
      <c r="A880" t="s">
        <v>48</v>
      </c>
      <c r="B880" s="179">
        <v>43554</v>
      </c>
      <c r="C880">
        <v>49</v>
      </c>
      <c r="D880" t="s">
        <v>414</v>
      </c>
      <c r="E880">
        <v>0</v>
      </c>
    </row>
    <row r="881" spans="1:5" x14ac:dyDescent="0.25">
      <c r="A881" t="s">
        <v>48</v>
      </c>
      <c r="B881" s="179">
        <v>43582</v>
      </c>
      <c r="C881">
        <v>49</v>
      </c>
      <c r="D881" t="s">
        <v>403</v>
      </c>
      <c r="E881">
        <v>4184424.78</v>
      </c>
    </row>
    <row r="882" spans="1:5" x14ac:dyDescent="0.25">
      <c r="A882" t="s">
        <v>48</v>
      </c>
      <c r="B882" s="179">
        <v>43582</v>
      </c>
      <c r="C882">
        <v>49</v>
      </c>
      <c r="D882" t="s">
        <v>404</v>
      </c>
      <c r="E882">
        <v>1377654.05</v>
      </c>
    </row>
    <row r="883" spans="1:5" x14ac:dyDescent="0.25">
      <c r="A883" t="s">
        <v>48</v>
      </c>
      <c r="B883" s="179">
        <v>43582</v>
      </c>
      <c r="C883">
        <v>49</v>
      </c>
      <c r="D883" t="s">
        <v>405</v>
      </c>
      <c r="E883">
        <v>516799.52</v>
      </c>
    </row>
    <row r="884" spans="1:5" x14ac:dyDescent="0.25">
      <c r="A884" t="s">
        <v>48</v>
      </c>
      <c r="B884" s="179">
        <v>43582</v>
      </c>
      <c r="C884">
        <v>49</v>
      </c>
      <c r="D884" t="s">
        <v>406</v>
      </c>
      <c r="E884">
        <v>480763.5</v>
      </c>
    </row>
    <row r="885" spans="1:5" x14ac:dyDescent="0.25">
      <c r="A885" t="s">
        <v>48</v>
      </c>
      <c r="B885" s="179">
        <v>43582</v>
      </c>
      <c r="C885">
        <v>49</v>
      </c>
      <c r="D885" t="s">
        <v>407</v>
      </c>
      <c r="E885">
        <v>346647.07</v>
      </c>
    </row>
    <row r="886" spans="1:5" x14ac:dyDescent="0.25">
      <c r="A886" t="s">
        <v>48</v>
      </c>
      <c r="B886" s="179">
        <v>43582</v>
      </c>
      <c r="C886">
        <v>49</v>
      </c>
      <c r="D886" t="s">
        <v>408</v>
      </c>
      <c r="E886">
        <v>0</v>
      </c>
    </row>
    <row r="887" spans="1:5" x14ac:dyDescent="0.25">
      <c r="A887" t="s">
        <v>48</v>
      </c>
      <c r="B887" s="179">
        <v>43582</v>
      </c>
      <c r="C887">
        <v>49</v>
      </c>
      <c r="D887" t="s">
        <v>409</v>
      </c>
      <c r="E887">
        <v>3711976.19</v>
      </c>
    </row>
    <row r="888" spans="1:5" x14ac:dyDescent="0.25">
      <c r="A888" t="s">
        <v>48</v>
      </c>
      <c r="B888" s="179">
        <v>43582</v>
      </c>
      <c r="C888">
        <v>49</v>
      </c>
      <c r="D888" t="s">
        <v>410</v>
      </c>
      <c r="E888">
        <v>1451773.43</v>
      </c>
    </row>
    <row r="889" spans="1:5" x14ac:dyDescent="0.25">
      <c r="A889" t="s">
        <v>48</v>
      </c>
      <c r="B889" s="179">
        <v>43582</v>
      </c>
      <c r="C889">
        <v>49</v>
      </c>
      <c r="D889" t="s">
        <v>411</v>
      </c>
      <c r="E889">
        <v>231168.81</v>
      </c>
    </row>
    <row r="890" spans="1:5" x14ac:dyDescent="0.25">
      <c r="A890" t="s">
        <v>48</v>
      </c>
      <c r="B890" s="179">
        <v>43582</v>
      </c>
      <c r="C890">
        <v>49</v>
      </c>
      <c r="D890" t="s">
        <v>412</v>
      </c>
      <c r="E890">
        <v>260753.94</v>
      </c>
    </row>
    <row r="891" spans="1:5" x14ac:dyDescent="0.25">
      <c r="A891" t="s">
        <v>48</v>
      </c>
      <c r="B891" s="179">
        <v>43582</v>
      </c>
      <c r="C891">
        <v>49</v>
      </c>
      <c r="D891" t="s">
        <v>413</v>
      </c>
      <c r="E891">
        <v>160122.06</v>
      </c>
    </row>
    <row r="892" spans="1:5" x14ac:dyDescent="0.25">
      <c r="A892" t="s">
        <v>48</v>
      </c>
      <c r="B892" s="179">
        <v>43582</v>
      </c>
      <c r="C892">
        <v>49</v>
      </c>
      <c r="D892" t="s">
        <v>414</v>
      </c>
      <c r="E892">
        <v>0</v>
      </c>
    </row>
    <row r="893" spans="1:5" x14ac:dyDescent="0.25">
      <c r="A893" t="s">
        <v>48</v>
      </c>
      <c r="B893" s="179">
        <v>43610</v>
      </c>
      <c r="C893">
        <v>49</v>
      </c>
      <c r="D893" t="s">
        <v>403</v>
      </c>
      <c r="E893">
        <v>3988313.5</v>
      </c>
    </row>
    <row r="894" spans="1:5" x14ac:dyDescent="0.25">
      <c r="A894" t="s">
        <v>48</v>
      </c>
      <c r="B894" s="179">
        <v>43610</v>
      </c>
      <c r="C894">
        <v>49</v>
      </c>
      <c r="D894" t="s">
        <v>404</v>
      </c>
      <c r="E894">
        <v>1251581.28</v>
      </c>
    </row>
    <row r="895" spans="1:5" x14ac:dyDescent="0.25">
      <c r="A895" t="s">
        <v>48</v>
      </c>
      <c r="B895" s="179">
        <v>43610</v>
      </c>
      <c r="C895">
        <v>49</v>
      </c>
      <c r="D895" t="s">
        <v>405</v>
      </c>
      <c r="E895">
        <v>544825.87</v>
      </c>
    </row>
    <row r="896" spans="1:5" x14ac:dyDescent="0.25">
      <c r="A896" t="s">
        <v>48</v>
      </c>
      <c r="B896" s="179">
        <v>43610</v>
      </c>
      <c r="C896">
        <v>49</v>
      </c>
      <c r="D896" t="s">
        <v>406</v>
      </c>
      <c r="E896">
        <v>469207.49</v>
      </c>
    </row>
    <row r="897" spans="1:5" x14ac:dyDescent="0.25">
      <c r="A897" t="s">
        <v>48</v>
      </c>
      <c r="B897" s="179">
        <v>43610</v>
      </c>
      <c r="C897">
        <v>49</v>
      </c>
      <c r="D897" t="s">
        <v>407</v>
      </c>
      <c r="E897">
        <v>250697.43</v>
      </c>
    </row>
    <row r="898" spans="1:5" x14ac:dyDescent="0.25">
      <c r="A898" t="s">
        <v>48</v>
      </c>
      <c r="B898" s="179">
        <v>43610</v>
      </c>
      <c r="C898">
        <v>49</v>
      </c>
      <c r="D898" t="s">
        <v>408</v>
      </c>
      <c r="E898">
        <v>0</v>
      </c>
    </row>
    <row r="899" spans="1:5" x14ac:dyDescent="0.25">
      <c r="A899" t="s">
        <v>48</v>
      </c>
      <c r="B899" s="179">
        <v>43610</v>
      </c>
      <c r="C899">
        <v>49</v>
      </c>
      <c r="D899" t="s">
        <v>409</v>
      </c>
      <c r="E899">
        <v>3965360.09</v>
      </c>
    </row>
    <row r="900" spans="1:5" x14ac:dyDescent="0.25">
      <c r="A900" t="s">
        <v>48</v>
      </c>
      <c r="B900" s="179">
        <v>43610</v>
      </c>
      <c r="C900">
        <v>49</v>
      </c>
      <c r="D900" t="s">
        <v>410</v>
      </c>
      <c r="E900">
        <v>1274148.1299999999</v>
      </c>
    </row>
    <row r="901" spans="1:5" x14ac:dyDescent="0.25">
      <c r="A901" t="s">
        <v>48</v>
      </c>
      <c r="B901" s="179">
        <v>43610</v>
      </c>
      <c r="C901">
        <v>49</v>
      </c>
      <c r="D901" t="s">
        <v>411</v>
      </c>
      <c r="E901">
        <v>276573.76</v>
      </c>
    </row>
    <row r="902" spans="1:5" x14ac:dyDescent="0.25">
      <c r="A902" t="s">
        <v>48</v>
      </c>
      <c r="B902" s="179">
        <v>43610</v>
      </c>
      <c r="C902">
        <v>49</v>
      </c>
      <c r="D902" t="s">
        <v>412</v>
      </c>
      <c r="E902">
        <v>318222.31</v>
      </c>
    </row>
    <row r="903" spans="1:5" x14ac:dyDescent="0.25">
      <c r="A903" t="s">
        <v>48</v>
      </c>
      <c r="B903" s="179">
        <v>43610</v>
      </c>
      <c r="C903">
        <v>49</v>
      </c>
      <c r="D903" t="s">
        <v>413</v>
      </c>
      <c r="E903">
        <v>347769.88</v>
      </c>
    </row>
    <row r="904" spans="1:5" x14ac:dyDescent="0.25">
      <c r="A904" t="s">
        <v>48</v>
      </c>
      <c r="B904" s="179">
        <v>43610</v>
      </c>
      <c r="C904">
        <v>49</v>
      </c>
      <c r="D904" t="s">
        <v>414</v>
      </c>
      <c r="E904">
        <v>171906.62</v>
      </c>
    </row>
    <row r="905" spans="1:5" x14ac:dyDescent="0.25">
      <c r="A905" t="s">
        <v>48</v>
      </c>
      <c r="B905" s="179">
        <v>43645</v>
      </c>
      <c r="C905">
        <v>49</v>
      </c>
      <c r="D905" t="s">
        <v>403</v>
      </c>
      <c r="E905">
        <v>3215923.52</v>
      </c>
    </row>
    <row r="906" spans="1:5" x14ac:dyDescent="0.25">
      <c r="A906" t="s">
        <v>48</v>
      </c>
      <c r="B906" s="179">
        <v>43645</v>
      </c>
      <c r="C906">
        <v>49</v>
      </c>
      <c r="D906" t="s">
        <v>404</v>
      </c>
      <c r="E906">
        <v>1018769.07</v>
      </c>
    </row>
    <row r="907" spans="1:5" x14ac:dyDescent="0.25">
      <c r="A907" t="s">
        <v>48</v>
      </c>
      <c r="B907" s="179">
        <v>43645</v>
      </c>
      <c r="C907">
        <v>49</v>
      </c>
      <c r="D907" t="s">
        <v>405</v>
      </c>
      <c r="E907">
        <v>460990.2</v>
      </c>
    </row>
    <row r="908" spans="1:5" x14ac:dyDescent="0.25">
      <c r="A908" t="s">
        <v>48</v>
      </c>
      <c r="B908" s="179">
        <v>43645</v>
      </c>
      <c r="C908">
        <v>49</v>
      </c>
      <c r="D908" t="s">
        <v>406</v>
      </c>
      <c r="E908">
        <v>345140.81</v>
      </c>
    </row>
    <row r="909" spans="1:5" x14ac:dyDescent="0.25">
      <c r="A909" t="s">
        <v>48</v>
      </c>
      <c r="B909" s="179">
        <v>43645</v>
      </c>
      <c r="C909">
        <v>49</v>
      </c>
      <c r="D909" t="s">
        <v>407</v>
      </c>
      <c r="E909">
        <v>217165.35</v>
      </c>
    </row>
    <row r="910" spans="1:5" x14ac:dyDescent="0.25">
      <c r="A910" t="s">
        <v>48</v>
      </c>
      <c r="B910" s="179">
        <v>43645</v>
      </c>
      <c r="C910">
        <v>49</v>
      </c>
      <c r="D910" t="s">
        <v>408</v>
      </c>
      <c r="E910">
        <v>191.68</v>
      </c>
    </row>
    <row r="911" spans="1:5" x14ac:dyDescent="0.25">
      <c r="A911" t="s">
        <v>48</v>
      </c>
      <c r="B911" s="179">
        <v>43645</v>
      </c>
      <c r="C911">
        <v>49</v>
      </c>
      <c r="D911" t="s">
        <v>409</v>
      </c>
      <c r="E911">
        <v>2881558.79</v>
      </c>
    </row>
    <row r="912" spans="1:5" x14ac:dyDescent="0.25">
      <c r="A912" t="s">
        <v>48</v>
      </c>
      <c r="B912" s="179">
        <v>43645</v>
      </c>
      <c r="C912">
        <v>49</v>
      </c>
      <c r="D912" t="s">
        <v>410</v>
      </c>
      <c r="E912">
        <v>811628.5</v>
      </c>
    </row>
    <row r="913" spans="1:5" x14ac:dyDescent="0.25">
      <c r="A913" t="s">
        <v>48</v>
      </c>
      <c r="B913" s="179">
        <v>43645</v>
      </c>
      <c r="C913">
        <v>49</v>
      </c>
      <c r="D913" t="s">
        <v>411</v>
      </c>
      <c r="E913">
        <v>165023.76999999999</v>
      </c>
    </row>
    <row r="914" spans="1:5" x14ac:dyDescent="0.25">
      <c r="A914" t="s">
        <v>48</v>
      </c>
      <c r="B914" s="179">
        <v>43645</v>
      </c>
      <c r="C914">
        <v>49</v>
      </c>
      <c r="D914" t="s">
        <v>412</v>
      </c>
      <c r="E914">
        <v>181331.26</v>
      </c>
    </row>
    <row r="915" spans="1:5" x14ac:dyDescent="0.25">
      <c r="A915" t="s">
        <v>48</v>
      </c>
      <c r="B915" s="179">
        <v>43645</v>
      </c>
      <c r="C915">
        <v>49</v>
      </c>
      <c r="D915" t="s">
        <v>413</v>
      </c>
      <c r="E915">
        <v>100383.55</v>
      </c>
    </row>
    <row r="916" spans="1:5" x14ac:dyDescent="0.25">
      <c r="A916" t="s">
        <v>48</v>
      </c>
      <c r="B916" s="179">
        <v>43645</v>
      </c>
      <c r="C916">
        <v>49</v>
      </c>
      <c r="D916" t="s">
        <v>414</v>
      </c>
      <c r="E916">
        <v>0</v>
      </c>
    </row>
    <row r="917" spans="1:5" x14ac:dyDescent="0.25">
      <c r="A917" t="s">
        <v>48</v>
      </c>
      <c r="B917" s="179">
        <v>43673</v>
      </c>
      <c r="C917">
        <v>49</v>
      </c>
      <c r="D917" t="s">
        <v>403</v>
      </c>
      <c r="E917">
        <v>2661182.88</v>
      </c>
    </row>
    <row r="918" spans="1:5" x14ac:dyDescent="0.25">
      <c r="A918" t="s">
        <v>48</v>
      </c>
      <c r="B918" s="179">
        <v>43673</v>
      </c>
      <c r="C918">
        <v>49</v>
      </c>
      <c r="D918" t="s">
        <v>404</v>
      </c>
      <c r="E918">
        <v>857420.79</v>
      </c>
    </row>
    <row r="919" spans="1:5" x14ac:dyDescent="0.25">
      <c r="A919" t="s">
        <v>48</v>
      </c>
      <c r="B919" s="179">
        <v>43673</v>
      </c>
      <c r="C919">
        <v>49</v>
      </c>
      <c r="D919" t="s">
        <v>405</v>
      </c>
      <c r="E919">
        <v>383266.83</v>
      </c>
    </row>
    <row r="920" spans="1:5" x14ac:dyDescent="0.25">
      <c r="A920" t="s">
        <v>48</v>
      </c>
      <c r="B920" s="179">
        <v>43673</v>
      </c>
      <c r="C920">
        <v>49</v>
      </c>
      <c r="D920" t="s">
        <v>406</v>
      </c>
      <c r="E920">
        <v>358637.9</v>
      </c>
    </row>
    <row r="921" spans="1:5" x14ac:dyDescent="0.25">
      <c r="A921" t="s">
        <v>48</v>
      </c>
      <c r="B921" s="179">
        <v>43673</v>
      </c>
      <c r="C921">
        <v>49</v>
      </c>
      <c r="D921" t="s">
        <v>407</v>
      </c>
      <c r="E921">
        <v>179010.18</v>
      </c>
    </row>
    <row r="922" spans="1:5" x14ac:dyDescent="0.25">
      <c r="A922" t="s">
        <v>48</v>
      </c>
      <c r="B922" s="179">
        <v>43673</v>
      </c>
      <c r="C922">
        <v>49</v>
      </c>
      <c r="D922" t="s">
        <v>408</v>
      </c>
      <c r="E922">
        <v>16.25</v>
      </c>
    </row>
    <row r="923" spans="1:5" x14ac:dyDescent="0.25">
      <c r="A923" t="s">
        <v>48</v>
      </c>
      <c r="B923" s="179">
        <v>43673</v>
      </c>
      <c r="C923">
        <v>49</v>
      </c>
      <c r="D923" t="s">
        <v>409</v>
      </c>
      <c r="E923">
        <v>1910007.44</v>
      </c>
    </row>
    <row r="924" spans="1:5" x14ac:dyDescent="0.25">
      <c r="A924" t="s">
        <v>48</v>
      </c>
      <c r="B924" s="179">
        <v>43673</v>
      </c>
      <c r="C924">
        <v>49</v>
      </c>
      <c r="D924" t="s">
        <v>410</v>
      </c>
      <c r="E924">
        <v>496824.85</v>
      </c>
    </row>
    <row r="925" spans="1:5" x14ac:dyDescent="0.25">
      <c r="A925" t="s">
        <v>48</v>
      </c>
      <c r="B925" s="179">
        <v>43673</v>
      </c>
      <c r="C925">
        <v>49</v>
      </c>
      <c r="D925" t="s">
        <v>411</v>
      </c>
      <c r="E925">
        <v>95669.49</v>
      </c>
    </row>
    <row r="926" spans="1:5" x14ac:dyDescent="0.25">
      <c r="A926" t="s">
        <v>48</v>
      </c>
      <c r="B926" s="179">
        <v>43673</v>
      </c>
      <c r="C926">
        <v>49</v>
      </c>
      <c r="D926" t="s">
        <v>412</v>
      </c>
      <c r="E926">
        <v>134408.76</v>
      </c>
    </row>
    <row r="927" spans="1:5" x14ac:dyDescent="0.25">
      <c r="A927" t="s">
        <v>48</v>
      </c>
      <c r="B927" s="179">
        <v>43673</v>
      </c>
      <c r="C927">
        <v>49</v>
      </c>
      <c r="D927" t="s">
        <v>413</v>
      </c>
      <c r="E927">
        <v>122770.21</v>
      </c>
    </row>
    <row r="928" spans="1:5" x14ac:dyDescent="0.25">
      <c r="A928" t="s">
        <v>48</v>
      </c>
      <c r="B928" s="179">
        <v>43673</v>
      </c>
      <c r="C928">
        <v>49</v>
      </c>
      <c r="D928" t="s">
        <v>414</v>
      </c>
      <c r="E928">
        <v>15995.64</v>
      </c>
    </row>
    <row r="929" spans="1:5" x14ac:dyDescent="0.25">
      <c r="A929" t="s">
        <v>48</v>
      </c>
      <c r="B929" s="179">
        <v>43708</v>
      </c>
      <c r="C929">
        <v>49</v>
      </c>
      <c r="D929" t="s">
        <v>403</v>
      </c>
      <c r="E929">
        <v>2929873.87</v>
      </c>
    </row>
    <row r="930" spans="1:5" x14ac:dyDescent="0.25">
      <c r="A930" t="s">
        <v>48</v>
      </c>
      <c r="B930" s="179">
        <v>43708</v>
      </c>
      <c r="C930">
        <v>49</v>
      </c>
      <c r="D930" t="s">
        <v>404</v>
      </c>
      <c r="E930">
        <v>892260.07</v>
      </c>
    </row>
    <row r="931" spans="1:5" x14ac:dyDescent="0.25">
      <c r="A931" t="s">
        <v>48</v>
      </c>
      <c r="B931" s="179">
        <v>43708</v>
      </c>
      <c r="C931">
        <v>49</v>
      </c>
      <c r="D931" t="s">
        <v>405</v>
      </c>
      <c r="E931">
        <v>433943.47</v>
      </c>
    </row>
    <row r="932" spans="1:5" x14ac:dyDescent="0.25">
      <c r="A932" t="s">
        <v>48</v>
      </c>
      <c r="B932" s="179">
        <v>43708</v>
      </c>
      <c r="C932">
        <v>49</v>
      </c>
      <c r="D932" t="s">
        <v>406</v>
      </c>
      <c r="E932">
        <v>386213.56</v>
      </c>
    </row>
    <row r="933" spans="1:5" x14ac:dyDescent="0.25">
      <c r="A933" t="s">
        <v>48</v>
      </c>
      <c r="B933" s="179">
        <v>43708</v>
      </c>
      <c r="C933">
        <v>49</v>
      </c>
      <c r="D933" t="s">
        <v>407</v>
      </c>
      <c r="E933">
        <v>213703.21</v>
      </c>
    </row>
    <row r="934" spans="1:5" x14ac:dyDescent="0.25">
      <c r="A934" t="s">
        <v>48</v>
      </c>
      <c r="B934" s="179">
        <v>43708</v>
      </c>
      <c r="C934">
        <v>49</v>
      </c>
      <c r="D934" t="s">
        <v>408</v>
      </c>
      <c r="E934">
        <v>16.45</v>
      </c>
    </row>
    <row r="935" spans="1:5" x14ac:dyDescent="0.25">
      <c r="A935" t="s">
        <v>48</v>
      </c>
      <c r="B935" s="179">
        <v>43708</v>
      </c>
      <c r="C935">
        <v>49</v>
      </c>
      <c r="D935" t="s">
        <v>409</v>
      </c>
      <c r="E935">
        <v>1357193.62</v>
      </c>
    </row>
    <row r="936" spans="1:5" x14ac:dyDescent="0.25">
      <c r="A936" t="s">
        <v>48</v>
      </c>
      <c r="B936" s="179">
        <v>43708</v>
      </c>
      <c r="C936">
        <v>49</v>
      </c>
      <c r="D936" t="s">
        <v>410</v>
      </c>
      <c r="E936">
        <v>333539.69</v>
      </c>
    </row>
    <row r="937" spans="1:5" x14ac:dyDescent="0.25">
      <c r="A937" t="s">
        <v>48</v>
      </c>
      <c r="B937" s="179">
        <v>43708</v>
      </c>
      <c r="C937">
        <v>49</v>
      </c>
      <c r="D937" t="s">
        <v>411</v>
      </c>
      <c r="E937">
        <v>80999.37</v>
      </c>
    </row>
    <row r="938" spans="1:5" x14ac:dyDescent="0.25">
      <c r="A938" t="s">
        <v>48</v>
      </c>
      <c r="B938" s="179">
        <v>43708</v>
      </c>
      <c r="C938">
        <v>49</v>
      </c>
      <c r="D938" t="s">
        <v>412</v>
      </c>
      <c r="E938">
        <v>125801.99</v>
      </c>
    </row>
    <row r="939" spans="1:5" x14ac:dyDescent="0.25">
      <c r="A939" t="s">
        <v>48</v>
      </c>
      <c r="B939" s="179">
        <v>43708</v>
      </c>
      <c r="C939">
        <v>49</v>
      </c>
      <c r="D939" t="s">
        <v>413</v>
      </c>
      <c r="E939">
        <v>93986.79</v>
      </c>
    </row>
    <row r="940" spans="1:5" x14ac:dyDescent="0.25">
      <c r="A940" t="s">
        <v>48</v>
      </c>
      <c r="B940" s="179">
        <v>43708</v>
      </c>
      <c r="C940">
        <v>49</v>
      </c>
      <c r="D940" t="s">
        <v>414</v>
      </c>
      <c r="E940">
        <v>0</v>
      </c>
    </row>
    <row r="941" spans="1:5" x14ac:dyDescent="0.25">
      <c r="A941" t="s">
        <v>48</v>
      </c>
      <c r="B941" s="179">
        <v>43736</v>
      </c>
      <c r="C941">
        <v>49</v>
      </c>
      <c r="D941" t="s">
        <v>403</v>
      </c>
      <c r="E941">
        <v>3670915.51</v>
      </c>
    </row>
    <row r="942" spans="1:5" x14ac:dyDescent="0.25">
      <c r="A942" t="s">
        <v>48</v>
      </c>
      <c r="B942" s="179">
        <v>43736</v>
      </c>
      <c r="C942">
        <v>49</v>
      </c>
      <c r="D942" t="s">
        <v>404</v>
      </c>
      <c r="E942">
        <v>1085119.47</v>
      </c>
    </row>
    <row r="943" spans="1:5" x14ac:dyDescent="0.25">
      <c r="A943" t="s">
        <v>48</v>
      </c>
      <c r="B943" s="179">
        <v>43736</v>
      </c>
      <c r="C943">
        <v>49</v>
      </c>
      <c r="D943" t="s">
        <v>405</v>
      </c>
      <c r="E943">
        <v>498413.34</v>
      </c>
    </row>
    <row r="944" spans="1:5" x14ac:dyDescent="0.25">
      <c r="A944" t="s">
        <v>48</v>
      </c>
      <c r="B944" s="179">
        <v>43736</v>
      </c>
      <c r="C944">
        <v>49</v>
      </c>
      <c r="D944" t="s">
        <v>406</v>
      </c>
      <c r="E944">
        <v>372762.8</v>
      </c>
    </row>
    <row r="945" spans="1:5" x14ac:dyDescent="0.25">
      <c r="A945" t="s">
        <v>48</v>
      </c>
      <c r="B945" s="179">
        <v>43736</v>
      </c>
      <c r="C945">
        <v>49</v>
      </c>
      <c r="D945" t="s">
        <v>407</v>
      </c>
      <c r="E945">
        <v>178120.22</v>
      </c>
    </row>
    <row r="946" spans="1:5" x14ac:dyDescent="0.25">
      <c r="A946" t="s">
        <v>48</v>
      </c>
      <c r="B946" s="179">
        <v>43736</v>
      </c>
      <c r="C946">
        <v>49</v>
      </c>
      <c r="D946" t="s">
        <v>408</v>
      </c>
      <c r="E946">
        <v>16.649999999999999</v>
      </c>
    </row>
    <row r="947" spans="1:5" x14ac:dyDescent="0.25">
      <c r="A947" t="s">
        <v>48</v>
      </c>
      <c r="B947" s="179">
        <v>43736</v>
      </c>
      <c r="C947">
        <v>49</v>
      </c>
      <c r="D947" t="s">
        <v>409</v>
      </c>
      <c r="E947">
        <v>1016667.96</v>
      </c>
    </row>
    <row r="948" spans="1:5" x14ac:dyDescent="0.25">
      <c r="A948" t="s">
        <v>48</v>
      </c>
      <c r="B948" s="179">
        <v>43736</v>
      </c>
      <c r="C948">
        <v>49</v>
      </c>
      <c r="D948" t="s">
        <v>410</v>
      </c>
      <c r="E948">
        <v>256251.98</v>
      </c>
    </row>
    <row r="949" spans="1:5" x14ac:dyDescent="0.25">
      <c r="A949" t="s">
        <v>48</v>
      </c>
      <c r="B949" s="179">
        <v>43736</v>
      </c>
      <c r="C949">
        <v>49</v>
      </c>
      <c r="D949" t="s">
        <v>411</v>
      </c>
      <c r="E949">
        <v>57463.12</v>
      </c>
    </row>
    <row r="950" spans="1:5" x14ac:dyDescent="0.25">
      <c r="A950" t="s">
        <v>48</v>
      </c>
      <c r="B950" s="179">
        <v>43736</v>
      </c>
      <c r="C950">
        <v>49</v>
      </c>
      <c r="D950" t="s">
        <v>412</v>
      </c>
      <c r="E950">
        <v>90412.53</v>
      </c>
    </row>
    <row r="951" spans="1:5" x14ac:dyDescent="0.25">
      <c r="A951" t="s">
        <v>48</v>
      </c>
      <c r="B951" s="179">
        <v>43736</v>
      </c>
      <c r="C951">
        <v>49</v>
      </c>
      <c r="D951" t="s">
        <v>413</v>
      </c>
      <c r="E951">
        <v>123554.29</v>
      </c>
    </row>
    <row r="952" spans="1:5" x14ac:dyDescent="0.25">
      <c r="A952" t="s">
        <v>48</v>
      </c>
      <c r="B952" s="179">
        <v>43736</v>
      </c>
      <c r="C952">
        <v>49</v>
      </c>
      <c r="D952" t="s">
        <v>414</v>
      </c>
      <c r="E952">
        <v>0</v>
      </c>
    </row>
    <row r="953" spans="1:5" x14ac:dyDescent="0.25">
      <c r="A953" t="s">
        <v>48</v>
      </c>
      <c r="B953" s="179">
        <v>43764</v>
      </c>
      <c r="C953">
        <v>49</v>
      </c>
      <c r="D953" t="s">
        <v>403</v>
      </c>
      <c r="E953">
        <v>4855581.18</v>
      </c>
    </row>
    <row r="954" spans="1:5" x14ac:dyDescent="0.25">
      <c r="A954" t="s">
        <v>48</v>
      </c>
      <c r="B954" s="179">
        <v>43764</v>
      </c>
      <c r="C954">
        <v>49</v>
      </c>
      <c r="D954" t="s">
        <v>404</v>
      </c>
      <c r="E954">
        <v>1376426.79</v>
      </c>
    </row>
    <row r="955" spans="1:5" x14ac:dyDescent="0.25">
      <c r="A955" t="s">
        <v>48</v>
      </c>
      <c r="B955" s="179">
        <v>43764</v>
      </c>
      <c r="C955">
        <v>49</v>
      </c>
      <c r="D955" t="s">
        <v>405</v>
      </c>
      <c r="E955">
        <v>600602.81000000006</v>
      </c>
    </row>
    <row r="956" spans="1:5" x14ac:dyDescent="0.25">
      <c r="A956" t="s">
        <v>48</v>
      </c>
      <c r="B956" s="179">
        <v>43764</v>
      </c>
      <c r="C956">
        <v>49</v>
      </c>
      <c r="D956" t="s">
        <v>406</v>
      </c>
      <c r="E956">
        <v>404440.65</v>
      </c>
    </row>
    <row r="957" spans="1:5" x14ac:dyDescent="0.25">
      <c r="A957" t="s">
        <v>48</v>
      </c>
      <c r="B957" s="179">
        <v>43764</v>
      </c>
      <c r="C957">
        <v>49</v>
      </c>
      <c r="D957" t="s">
        <v>407</v>
      </c>
      <c r="E957">
        <v>214896</v>
      </c>
    </row>
    <row r="958" spans="1:5" x14ac:dyDescent="0.25">
      <c r="A958" t="s">
        <v>48</v>
      </c>
      <c r="B958" s="179">
        <v>43764</v>
      </c>
      <c r="C958">
        <v>49</v>
      </c>
      <c r="D958" t="s">
        <v>408</v>
      </c>
      <c r="E958">
        <v>16.850000000000001</v>
      </c>
    </row>
    <row r="959" spans="1:5" x14ac:dyDescent="0.25">
      <c r="A959" t="s">
        <v>48</v>
      </c>
      <c r="B959" s="179">
        <v>43764</v>
      </c>
      <c r="C959">
        <v>49</v>
      </c>
      <c r="D959" t="s">
        <v>409</v>
      </c>
      <c r="E959">
        <v>986992.66</v>
      </c>
    </row>
    <row r="960" spans="1:5" x14ac:dyDescent="0.25">
      <c r="A960" t="s">
        <v>48</v>
      </c>
      <c r="B960" s="179">
        <v>43764</v>
      </c>
      <c r="C960">
        <v>49</v>
      </c>
      <c r="D960" t="s">
        <v>410</v>
      </c>
      <c r="E960">
        <v>248650.49</v>
      </c>
    </row>
    <row r="961" spans="1:5" x14ac:dyDescent="0.25">
      <c r="A961" t="s">
        <v>48</v>
      </c>
      <c r="B961" s="179">
        <v>43764</v>
      </c>
      <c r="C961">
        <v>49</v>
      </c>
      <c r="D961" t="s">
        <v>411</v>
      </c>
      <c r="E961">
        <v>88765.48</v>
      </c>
    </row>
    <row r="962" spans="1:5" x14ac:dyDescent="0.25">
      <c r="A962" t="s">
        <v>48</v>
      </c>
      <c r="B962" s="179">
        <v>43764</v>
      </c>
      <c r="C962">
        <v>49</v>
      </c>
      <c r="D962" t="s">
        <v>412</v>
      </c>
      <c r="E962">
        <v>98266.51</v>
      </c>
    </row>
    <row r="963" spans="1:5" x14ac:dyDescent="0.25">
      <c r="A963" t="s">
        <v>48</v>
      </c>
      <c r="B963" s="179">
        <v>43764</v>
      </c>
      <c r="C963">
        <v>49</v>
      </c>
      <c r="D963" t="s">
        <v>413</v>
      </c>
      <c r="E963">
        <v>72372.820000000007</v>
      </c>
    </row>
    <row r="964" spans="1:5" x14ac:dyDescent="0.25">
      <c r="A964" t="s">
        <v>48</v>
      </c>
      <c r="B964" s="179">
        <v>43764</v>
      </c>
      <c r="C964">
        <v>49</v>
      </c>
      <c r="D964" t="s">
        <v>414</v>
      </c>
      <c r="E964">
        <v>0</v>
      </c>
    </row>
    <row r="965" spans="1:5" x14ac:dyDescent="0.25">
      <c r="A965" t="s">
        <v>48</v>
      </c>
      <c r="B965" s="179">
        <v>43799</v>
      </c>
      <c r="C965">
        <v>49</v>
      </c>
      <c r="D965" t="s">
        <v>403</v>
      </c>
      <c r="E965">
        <v>4791955.75</v>
      </c>
    </row>
    <row r="966" spans="1:5" x14ac:dyDescent="0.25">
      <c r="A966" t="s">
        <v>48</v>
      </c>
      <c r="B966" s="179">
        <v>43799</v>
      </c>
      <c r="C966">
        <v>49</v>
      </c>
      <c r="D966" t="s">
        <v>404</v>
      </c>
      <c r="E966">
        <v>1277240.17</v>
      </c>
    </row>
    <row r="967" spans="1:5" x14ac:dyDescent="0.25">
      <c r="A967" t="s">
        <v>48</v>
      </c>
      <c r="B967" s="179">
        <v>43799</v>
      </c>
      <c r="C967">
        <v>49</v>
      </c>
      <c r="D967" t="s">
        <v>405</v>
      </c>
      <c r="E967">
        <v>597863.32999999996</v>
      </c>
    </row>
    <row r="968" spans="1:5" x14ac:dyDescent="0.25">
      <c r="A968" t="s">
        <v>48</v>
      </c>
      <c r="B968" s="179">
        <v>43799</v>
      </c>
      <c r="C968">
        <v>49</v>
      </c>
      <c r="D968" t="s">
        <v>406</v>
      </c>
      <c r="E968">
        <v>469360.14</v>
      </c>
    </row>
    <row r="969" spans="1:5" x14ac:dyDescent="0.25">
      <c r="A969" t="s">
        <v>48</v>
      </c>
      <c r="B969" s="179">
        <v>43799</v>
      </c>
      <c r="C969">
        <v>49</v>
      </c>
      <c r="D969" t="s">
        <v>407</v>
      </c>
      <c r="E969">
        <v>144896.99</v>
      </c>
    </row>
    <row r="970" spans="1:5" x14ac:dyDescent="0.25">
      <c r="A970" t="s">
        <v>48</v>
      </c>
      <c r="B970" s="179">
        <v>43799</v>
      </c>
      <c r="C970">
        <v>49</v>
      </c>
      <c r="D970" t="s">
        <v>408</v>
      </c>
      <c r="E970">
        <v>17.02</v>
      </c>
    </row>
    <row r="971" spans="1:5" x14ac:dyDescent="0.25">
      <c r="A971" t="s">
        <v>48</v>
      </c>
      <c r="B971" s="179">
        <v>43799</v>
      </c>
      <c r="C971">
        <v>49</v>
      </c>
      <c r="D971" t="s">
        <v>409</v>
      </c>
      <c r="E971">
        <v>998224.52</v>
      </c>
    </row>
    <row r="972" spans="1:5" x14ac:dyDescent="0.25">
      <c r="A972" t="s">
        <v>48</v>
      </c>
      <c r="B972" s="179">
        <v>43799</v>
      </c>
      <c r="C972">
        <v>49</v>
      </c>
      <c r="D972" t="s">
        <v>410</v>
      </c>
      <c r="E972">
        <v>284052.06</v>
      </c>
    </row>
    <row r="973" spans="1:5" x14ac:dyDescent="0.25">
      <c r="A973" t="s">
        <v>48</v>
      </c>
      <c r="B973" s="179">
        <v>43799</v>
      </c>
      <c r="C973">
        <v>49</v>
      </c>
      <c r="D973" t="s">
        <v>411</v>
      </c>
      <c r="E973">
        <v>62895.86</v>
      </c>
    </row>
    <row r="974" spans="1:5" x14ac:dyDescent="0.25">
      <c r="A974" t="s">
        <v>48</v>
      </c>
      <c r="B974" s="179">
        <v>43799</v>
      </c>
      <c r="C974">
        <v>49</v>
      </c>
      <c r="D974" t="s">
        <v>412</v>
      </c>
      <c r="E974">
        <v>112748.94</v>
      </c>
    </row>
    <row r="975" spans="1:5" x14ac:dyDescent="0.25">
      <c r="A975" t="s">
        <v>48</v>
      </c>
      <c r="B975" s="179">
        <v>43799</v>
      </c>
      <c r="C975">
        <v>49</v>
      </c>
      <c r="D975" t="s">
        <v>413</v>
      </c>
      <c r="E975">
        <v>70317.42</v>
      </c>
    </row>
    <row r="976" spans="1:5" x14ac:dyDescent="0.25">
      <c r="A976" t="s">
        <v>48</v>
      </c>
      <c r="B976" s="179">
        <v>43799</v>
      </c>
      <c r="C976">
        <v>49</v>
      </c>
      <c r="D976" t="s">
        <v>414</v>
      </c>
      <c r="E976">
        <v>0</v>
      </c>
    </row>
    <row r="977" spans="1:5" x14ac:dyDescent="0.25">
      <c r="A977" t="s">
        <v>48</v>
      </c>
      <c r="B977" s="179">
        <v>43820</v>
      </c>
      <c r="C977">
        <v>49</v>
      </c>
      <c r="D977" t="s">
        <v>403</v>
      </c>
      <c r="E977">
        <v>4301963.82</v>
      </c>
    </row>
    <row r="978" spans="1:5" x14ac:dyDescent="0.25">
      <c r="A978" t="s">
        <v>48</v>
      </c>
      <c r="B978" s="179">
        <v>43820</v>
      </c>
      <c r="C978">
        <v>49</v>
      </c>
      <c r="D978" t="s">
        <v>404</v>
      </c>
      <c r="E978">
        <v>1177432.75</v>
      </c>
    </row>
    <row r="979" spans="1:5" x14ac:dyDescent="0.25">
      <c r="A979" t="s">
        <v>48</v>
      </c>
      <c r="B979" s="179">
        <v>43820</v>
      </c>
      <c r="C979">
        <v>49</v>
      </c>
      <c r="D979" t="s">
        <v>405</v>
      </c>
      <c r="E979">
        <v>513705.27</v>
      </c>
    </row>
    <row r="980" spans="1:5" x14ac:dyDescent="0.25">
      <c r="A980" t="s">
        <v>48</v>
      </c>
      <c r="B980" s="179">
        <v>43820</v>
      </c>
      <c r="C980">
        <v>49</v>
      </c>
      <c r="D980" t="s">
        <v>406</v>
      </c>
      <c r="E980">
        <v>421878.24</v>
      </c>
    </row>
    <row r="981" spans="1:5" x14ac:dyDescent="0.25">
      <c r="A981" t="s">
        <v>48</v>
      </c>
      <c r="B981" s="179">
        <v>43820</v>
      </c>
      <c r="C981">
        <v>49</v>
      </c>
      <c r="D981" t="s">
        <v>407</v>
      </c>
      <c r="E981">
        <v>170691.31</v>
      </c>
    </row>
    <row r="982" spans="1:5" x14ac:dyDescent="0.25">
      <c r="A982" t="s">
        <v>48</v>
      </c>
      <c r="B982" s="179">
        <v>43820</v>
      </c>
      <c r="C982">
        <v>49</v>
      </c>
      <c r="D982" t="s">
        <v>408</v>
      </c>
      <c r="E982">
        <v>15.36</v>
      </c>
    </row>
    <row r="983" spans="1:5" x14ac:dyDescent="0.25">
      <c r="A983" t="s">
        <v>48</v>
      </c>
      <c r="B983" s="179">
        <v>43820</v>
      </c>
      <c r="C983">
        <v>49</v>
      </c>
      <c r="D983" t="s">
        <v>409</v>
      </c>
      <c r="E983">
        <v>1090971.6599999999</v>
      </c>
    </row>
    <row r="984" spans="1:5" x14ac:dyDescent="0.25">
      <c r="A984" t="s">
        <v>48</v>
      </c>
      <c r="B984" s="179">
        <v>43820</v>
      </c>
      <c r="C984">
        <v>49</v>
      </c>
      <c r="D984" t="s">
        <v>410</v>
      </c>
      <c r="E984">
        <v>363621.68</v>
      </c>
    </row>
    <row r="985" spans="1:5" x14ac:dyDescent="0.25">
      <c r="A985" t="s">
        <v>48</v>
      </c>
      <c r="B985" s="179">
        <v>43820</v>
      </c>
      <c r="C985">
        <v>49</v>
      </c>
      <c r="D985" t="s">
        <v>411</v>
      </c>
      <c r="E985">
        <v>60698.96</v>
      </c>
    </row>
    <row r="986" spans="1:5" x14ac:dyDescent="0.25">
      <c r="A986" t="s">
        <v>48</v>
      </c>
      <c r="B986" s="179">
        <v>43820</v>
      </c>
      <c r="C986">
        <v>49</v>
      </c>
      <c r="D986" t="s">
        <v>412</v>
      </c>
      <c r="E986">
        <v>140315.01</v>
      </c>
    </row>
    <row r="987" spans="1:5" x14ac:dyDescent="0.25">
      <c r="A987" t="s">
        <v>48</v>
      </c>
      <c r="B987" s="179">
        <v>43820</v>
      </c>
      <c r="C987">
        <v>49</v>
      </c>
      <c r="D987" t="s">
        <v>413</v>
      </c>
      <c r="E987">
        <v>71961.89</v>
      </c>
    </row>
    <row r="988" spans="1:5" x14ac:dyDescent="0.25">
      <c r="A988" t="s">
        <v>48</v>
      </c>
      <c r="B988" s="179">
        <v>43820</v>
      </c>
      <c r="C988">
        <v>49</v>
      </c>
      <c r="D988" t="s">
        <v>414</v>
      </c>
      <c r="E988">
        <v>0</v>
      </c>
    </row>
    <row r="989" spans="1:5" x14ac:dyDescent="0.25">
      <c r="A989" t="s">
        <v>48</v>
      </c>
      <c r="B989" s="179">
        <v>43855</v>
      </c>
      <c r="C989">
        <v>49</v>
      </c>
      <c r="D989" t="s">
        <v>403</v>
      </c>
      <c r="E989">
        <v>4469099.72</v>
      </c>
    </row>
    <row r="990" spans="1:5" x14ac:dyDescent="0.25">
      <c r="A990" t="s">
        <v>48</v>
      </c>
      <c r="B990" s="179">
        <v>43855</v>
      </c>
      <c r="C990">
        <v>49</v>
      </c>
      <c r="D990" t="s">
        <v>404</v>
      </c>
      <c r="E990">
        <v>1245934.83</v>
      </c>
    </row>
    <row r="991" spans="1:5" x14ac:dyDescent="0.25">
      <c r="A991" t="s">
        <v>48</v>
      </c>
      <c r="B991" s="179">
        <v>43855</v>
      </c>
      <c r="C991">
        <v>49</v>
      </c>
      <c r="D991" t="s">
        <v>405</v>
      </c>
      <c r="E991">
        <v>568306.79</v>
      </c>
    </row>
    <row r="992" spans="1:5" x14ac:dyDescent="0.25">
      <c r="A992" t="s">
        <v>48</v>
      </c>
      <c r="B992" s="179">
        <v>43855</v>
      </c>
      <c r="C992">
        <v>49</v>
      </c>
      <c r="D992" t="s">
        <v>406</v>
      </c>
      <c r="E992">
        <v>415519.71</v>
      </c>
    </row>
    <row r="993" spans="1:5" x14ac:dyDescent="0.25">
      <c r="A993" t="s">
        <v>48</v>
      </c>
      <c r="B993" s="179">
        <v>43855</v>
      </c>
      <c r="C993">
        <v>49</v>
      </c>
      <c r="D993" t="s">
        <v>407</v>
      </c>
      <c r="E993">
        <v>531331.86</v>
      </c>
    </row>
    <row r="994" spans="1:5" x14ac:dyDescent="0.25">
      <c r="A994" t="s">
        <v>48</v>
      </c>
      <c r="B994" s="179">
        <v>43855</v>
      </c>
      <c r="C994">
        <v>49</v>
      </c>
      <c r="D994" t="s">
        <v>408</v>
      </c>
      <c r="E994">
        <v>18366.02</v>
      </c>
    </row>
    <row r="995" spans="1:5" x14ac:dyDescent="0.25">
      <c r="A995" t="s">
        <v>48</v>
      </c>
      <c r="B995" s="179">
        <v>43855</v>
      </c>
      <c r="C995">
        <v>49</v>
      </c>
      <c r="D995" t="s">
        <v>409</v>
      </c>
      <c r="E995">
        <v>1989320.29</v>
      </c>
    </row>
    <row r="996" spans="1:5" x14ac:dyDescent="0.25">
      <c r="A996" t="s">
        <v>48</v>
      </c>
      <c r="B996" s="179">
        <v>43855</v>
      </c>
      <c r="C996">
        <v>49</v>
      </c>
      <c r="D996" t="s">
        <v>410</v>
      </c>
      <c r="E996">
        <v>603424.92000000004</v>
      </c>
    </row>
    <row r="997" spans="1:5" x14ac:dyDescent="0.25">
      <c r="A997" t="s">
        <v>48</v>
      </c>
      <c r="B997" s="179">
        <v>43855</v>
      </c>
      <c r="C997">
        <v>49</v>
      </c>
      <c r="D997" t="s">
        <v>411</v>
      </c>
      <c r="E997">
        <v>267239.94</v>
      </c>
    </row>
    <row r="998" spans="1:5" x14ac:dyDescent="0.25">
      <c r="A998" t="s">
        <v>48</v>
      </c>
      <c r="B998" s="179">
        <v>43855</v>
      </c>
      <c r="C998">
        <v>49</v>
      </c>
      <c r="D998" t="s">
        <v>412</v>
      </c>
      <c r="E998">
        <v>147374.6</v>
      </c>
    </row>
    <row r="999" spans="1:5" x14ac:dyDescent="0.25">
      <c r="A999" t="s">
        <v>48</v>
      </c>
      <c r="B999" s="179">
        <v>43855</v>
      </c>
      <c r="C999">
        <v>49</v>
      </c>
      <c r="D999" t="s">
        <v>413</v>
      </c>
      <c r="E999">
        <v>167859.68</v>
      </c>
    </row>
    <row r="1000" spans="1:5" x14ac:dyDescent="0.25">
      <c r="A1000" t="s">
        <v>48</v>
      </c>
      <c r="B1000" s="179">
        <v>43855</v>
      </c>
      <c r="C1000">
        <v>49</v>
      </c>
      <c r="D1000" t="s">
        <v>414</v>
      </c>
      <c r="E1000">
        <v>0</v>
      </c>
    </row>
    <row r="1001" spans="1:5" x14ac:dyDescent="0.25">
      <c r="A1001" t="s">
        <v>48</v>
      </c>
      <c r="B1001" s="179">
        <v>43890</v>
      </c>
      <c r="C1001">
        <v>49</v>
      </c>
      <c r="D1001" t="s">
        <v>403</v>
      </c>
      <c r="E1001">
        <v>4999163.1100000003</v>
      </c>
    </row>
    <row r="1002" spans="1:5" x14ac:dyDescent="0.25">
      <c r="A1002" t="s">
        <v>48</v>
      </c>
      <c r="B1002" s="179">
        <v>43890</v>
      </c>
      <c r="C1002">
        <v>49</v>
      </c>
      <c r="D1002" t="s">
        <v>404</v>
      </c>
      <c r="E1002">
        <v>1347463.67</v>
      </c>
    </row>
    <row r="1003" spans="1:5" x14ac:dyDescent="0.25">
      <c r="A1003" t="s">
        <v>48</v>
      </c>
      <c r="B1003" s="179">
        <v>43890</v>
      </c>
      <c r="C1003">
        <v>49</v>
      </c>
      <c r="D1003" t="s">
        <v>405</v>
      </c>
      <c r="E1003">
        <v>577607.84</v>
      </c>
    </row>
    <row r="1004" spans="1:5" x14ac:dyDescent="0.25">
      <c r="A1004" t="s">
        <v>48</v>
      </c>
      <c r="B1004" s="179">
        <v>43890</v>
      </c>
      <c r="C1004">
        <v>49</v>
      </c>
      <c r="D1004" t="s">
        <v>406</v>
      </c>
      <c r="E1004">
        <v>414927.31</v>
      </c>
    </row>
    <row r="1005" spans="1:5" x14ac:dyDescent="0.25">
      <c r="A1005" t="s">
        <v>48</v>
      </c>
      <c r="B1005" s="179">
        <v>43890</v>
      </c>
      <c r="C1005">
        <v>49</v>
      </c>
      <c r="D1005" t="s">
        <v>407</v>
      </c>
      <c r="E1005">
        <v>136972.12</v>
      </c>
    </row>
    <row r="1006" spans="1:5" x14ac:dyDescent="0.25">
      <c r="A1006" t="s">
        <v>48</v>
      </c>
      <c r="B1006" s="179">
        <v>43890</v>
      </c>
      <c r="C1006">
        <v>49</v>
      </c>
      <c r="D1006" t="s">
        <v>408</v>
      </c>
      <c r="E1006">
        <v>0</v>
      </c>
    </row>
    <row r="1007" spans="1:5" x14ac:dyDescent="0.25">
      <c r="A1007" t="s">
        <v>48</v>
      </c>
      <c r="B1007" s="179">
        <v>43890</v>
      </c>
      <c r="C1007">
        <v>49</v>
      </c>
      <c r="D1007" t="s">
        <v>409</v>
      </c>
      <c r="E1007">
        <v>3286198.16</v>
      </c>
    </row>
    <row r="1008" spans="1:5" x14ac:dyDescent="0.25">
      <c r="A1008" t="s">
        <v>48</v>
      </c>
      <c r="B1008" s="179">
        <v>43890</v>
      </c>
      <c r="C1008">
        <v>49</v>
      </c>
      <c r="D1008" t="s">
        <v>410</v>
      </c>
      <c r="E1008">
        <v>779663.93</v>
      </c>
    </row>
    <row r="1009" spans="1:5" x14ac:dyDescent="0.25">
      <c r="A1009" t="s">
        <v>48</v>
      </c>
      <c r="B1009" s="179">
        <v>43890</v>
      </c>
      <c r="C1009">
        <v>49</v>
      </c>
      <c r="D1009" t="s">
        <v>411</v>
      </c>
      <c r="E1009">
        <v>171502.88</v>
      </c>
    </row>
    <row r="1010" spans="1:5" x14ac:dyDescent="0.25">
      <c r="A1010" t="s">
        <v>48</v>
      </c>
      <c r="B1010" s="179">
        <v>43890</v>
      </c>
      <c r="C1010">
        <v>49</v>
      </c>
      <c r="D1010" t="s">
        <v>412</v>
      </c>
      <c r="E1010">
        <v>164659.13</v>
      </c>
    </row>
    <row r="1011" spans="1:5" x14ac:dyDescent="0.25">
      <c r="A1011" t="s">
        <v>48</v>
      </c>
      <c r="B1011" s="179">
        <v>43890</v>
      </c>
      <c r="C1011">
        <v>49</v>
      </c>
      <c r="D1011" t="s">
        <v>413</v>
      </c>
      <c r="E1011">
        <v>170875.02</v>
      </c>
    </row>
    <row r="1012" spans="1:5" x14ac:dyDescent="0.25">
      <c r="A1012" t="s">
        <v>48</v>
      </c>
      <c r="B1012" s="179">
        <v>43890</v>
      </c>
      <c r="C1012">
        <v>49</v>
      </c>
      <c r="D1012" t="s">
        <v>414</v>
      </c>
      <c r="E1012">
        <v>0</v>
      </c>
    </row>
    <row r="1013" spans="1:5" x14ac:dyDescent="0.25">
      <c r="A1013" t="s">
        <v>48</v>
      </c>
      <c r="B1013" s="179">
        <v>43918</v>
      </c>
      <c r="C1013">
        <v>49</v>
      </c>
      <c r="D1013" t="s">
        <v>403</v>
      </c>
      <c r="E1013">
        <v>6369550.2400000002</v>
      </c>
    </row>
    <row r="1014" spans="1:5" x14ac:dyDescent="0.25">
      <c r="A1014" t="s">
        <v>48</v>
      </c>
      <c r="B1014" s="179">
        <v>43918</v>
      </c>
      <c r="C1014">
        <v>49</v>
      </c>
      <c r="D1014" t="s">
        <v>404</v>
      </c>
      <c r="E1014">
        <v>1538095.34</v>
      </c>
    </row>
    <row r="1015" spans="1:5" x14ac:dyDescent="0.25">
      <c r="A1015" t="s">
        <v>48</v>
      </c>
      <c r="B1015" s="179">
        <v>43918</v>
      </c>
      <c r="C1015">
        <v>49</v>
      </c>
      <c r="D1015" t="s">
        <v>405</v>
      </c>
      <c r="E1015">
        <v>844164.74</v>
      </c>
    </row>
    <row r="1016" spans="1:5" x14ac:dyDescent="0.25">
      <c r="A1016" t="s">
        <v>48</v>
      </c>
      <c r="B1016" s="179">
        <v>43918</v>
      </c>
      <c r="C1016">
        <v>49</v>
      </c>
      <c r="D1016" t="s">
        <v>406</v>
      </c>
      <c r="E1016">
        <v>648990.76</v>
      </c>
    </row>
    <row r="1017" spans="1:5" x14ac:dyDescent="0.25">
      <c r="A1017" t="s">
        <v>48</v>
      </c>
      <c r="B1017" s="179">
        <v>43918</v>
      </c>
      <c r="C1017">
        <v>49</v>
      </c>
      <c r="D1017" t="s">
        <v>407</v>
      </c>
      <c r="E1017">
        <v>508966.21</v>
      </c>
    </row>
    <row r="1018" spans="1:5" x14ac:dyDescent="0.25">
      <c r="A1018" t="s">
        <v>48</v>
      </c>
      <c r="B1018" s="179">
        <v>43918</v>
      </c>
      <c r="C1018">
        <v>49</v>
      </c>
      <c r="D1018" t="s">
        <v>408</v>
      </c>
      <c r="E1018">
        <v>0</v>
      </c>
    </row>
    <row r="1019" spans="1:5" x14ac:dyDescent="0.25">
      <c r="A1019" t="s">
        <v>48</v>
      </c>
      <c r="B1019" s="179">
        <v>43918</v>
      </c>
      <c r="C1019">
        <v>49</v>
      </c>
      <c r="D1019" t="s">
        <v>409</v>
      </c>
      <c r="E1019">
        <v>4422873.16</v>
      </c>
    </row>
    <row r="1020" spans="1:5" x14ac:dyDescent="0.25">
      <c r="A1020" t="s">
        <v>48</v>
      </c>
      <c r="B1020" s="179">
        <v>43918</v>
      </c>
      <c r="C1020">
        <v>49</v>
      </c>
      <c r="D1020" t="s">
        <v>410</v>
      </c>
      <c r="E1020">
        <v>883399.47</v>
      </c>
    </row>
    <row r="1021" spans="1:5" x14ac:dyDescent="0.25">
      <c r="A1021" t="s">
        <v>48</v>
      </c>
      <c r="B1021" s="179">
        <v>43918</v>
      </c>
      <c r="C1021">
        <v>49</v>
      </c>
      <c r="D1021" t="s">
        <v>411</v>
      </c>
      <c r="E1021">
        <v>283597.74</v>
      </c>
    </row>
    <row r="1022" spans="1:5" x14ac:dyDescent="0.25">
      <c r="A1022" t="s">
        <v>48</v>
      </c>
      <c r="B1022" s="179">
        <v>43918</v>
      </c>
      <c r="C1022">
        <v>49</v>
      </c>
      <c r="D1022" t="s">
        <v>412</v>
      </c>
      <c r="E1022">
        <v>260105.14</v>
      </c>
    </row>
    <row r="1023" spans="1:5" x14ac:dyDescent="0.25">
      <c r="A1023" t="s">
        <v>48</v>
      </c>
      <c r="B1023" s="179">
        <v>43918</v>
      </c>
      <c r="C1023">
        <v>49</v>
      </c>
      <c r="D1023" t="s">
        <v>413</v>
      </c>
      <c r="E1023">
        <v>214436.76</v>
      </c>
    </row>
    <row r="1024" spans="1:5" x14ac:dyDescent="0.25">
      <c r="A1024" t="s">
        <v>48</v>
      </c>
      <c r="B1024" s="179">
        <v>43918</v>
      </c>
      <c r="C1024">
        <v>49</v>
      </c>
      <c r="D1024" t="s">
        <v>414</v>
      </c>
      <c r="E1024">
        <v>0</v>
      </c>
    </row>
    <row r="1025" spans="1:5" x14ac:dyDescent="0.25">
      <c r="A1025" t="s">
        <v>49</v>
      </c>
      <c r="B1025" s="179">
        <v>43554</v>
      </c>
      <c r="C1025">
        <v>49</v>
      </c>
      <c r="D1025" t="s">
        <v>403</v>
      </c>
      <c r="E1025">
        <v>11527223.779999999</v>
      </c>
    </row>
    <row r="1026" spans="1:5" x14ac:dyDescent="0.25">
      <c r="A1026" t="s">
        <v>49</v>
      </c>
      <c r="B1026" s="179">
        <v>43554</v>
      </c>
      <c r="C1026">
        <v>49</v>
      </c>
      <c r="D1026" t="s">
        <v>404</v>
      </c>
      <c r="E1026">
        <v>7447249.0599999996</v>
      </c>
    </row>
    <row r="1027" spans="1:5" x14ac:dyDescent="0.25">
      <c r="A1027" t="s">
        <v>49</v>
      </c>
      <c r="B1027" s="179">
        <v>43554</v>
      </c>
      <c r="C1027">
        <v>49</v>
      </c>
      <c r="D1027" t="s">
        <v>405</v>
      </c>
      <c r="E1027">
        <v>979966.49</v>
      </c>
    </row>
    <row r="1028" spans="1:5" x14ac:dyDescent="0.25">
      <c r="A1028" t="s">
        <v>49</v>
      </c>
      <c r="B1028" s="179">
        <v>43554</v>
      </c>
      <c r="C1028">
        <v>49</v>
      </c>
      <c r="D1028" t="s">
        <v>406</v>
      </c>
      <c r="E1028">
        <v>363633.14</v>
      </c>
    </row>
    <row r="1029" spans="1:5" x14ac:dyDescent="0.25">
      <c r="A1029" t="s">
        <v>49</v>
      </c>
      <c r="B1029" s="179">
        <v>43554</v>
      </c>
      <c r="C1029">
        <v>49</v>
      </c>
      <c r="D1029" t="s">
        <v>407</v>
      </c>
      <c r="E1029">
        <v>163690.21</v>
      </c>
    </row>
    <row r="1030" spans="1:5" x14ac:dyDescent="0.25">
      <c r="A1030" t="s">
        <v>49</v>
      </c>
      <c r="B1030" s="179">
        <v>43554</v>
      </c>
      <c r="C1030">
        <v>49</v>
      </c>
      <c r="D1030" t="s">
        <v>408</v>
      </c>
      <c r="E1030">
        <v>0</v>
      </c>
    </row>
    <row r="1031" spans="1:5" x14ac:dyDescent="0.25">
      <c r="A1031" t="s">
        <v>49</v>
      </c>
      <c r="B1031" s="179">
        <v>43554</v>
      </c>
      <c r="C1031">
        <v>49</v>
      </c>
      <c r="D1031" t="s">
        <v>409</v>
      </c>
      <c r="E1031">
        <v>6813963.2300000004</v>
      </c>
    </row>
    <row r="1032" spans="1:5" x14ac:dyDescent="0.25">
      <c r="A1032" t="s">
        <v>49</v>
      </c>
      <c r="B1032" s="179">
        <v>43554</v>
      </c>
      <c r="C1032">
        <v>49</v>
      </c>
      <c r="D1032" t="s">
        <v>410</v>
      </c>
      <c r="E1032">
        <v>4307124.96</v>
      </c>
    </row>
    <row r="1033" spans="1:5" x14ac:dyDescent="0.25">
      <c r="A1033" t="s">
        <v>49</v>
      </c>
      <c r="B1033" s="179">
        <v>43554</v>
      </c>
      <c r="C1033">
        <v>49</v>
      </c>
      <c r="D1033" t="s">
        <v>411</v>
      </c>
      <c r="E1033">
        <v>145300.15</v>
      </c>
    </row>
    <row r="1034" spans="1:5" x14ac:dyDescent="0.25">
      <c r="A1034" t="s">
        <v>49</v>
      </c>
      <c r="B1034" s="179">
        <v>43554</v>
      </c>
      <c r="C1034">
        <v>49</v>
      </c>
      <c r="D1034" t="s">
        <v>412</v>
      </c>
      <c r="E1034">
        <v>480031.99</v>
      </c>
    </row>
    <row r="1035" spans="1:5" x14ac:dyDescent="0.25">
      <c r="A1035" t="s">
        <v>49</v>
      </c>
      <c r="B1035" s="179">
        <v>43554</v>
      </c>
      <c r="C1035">
        <v>49</v>
      </c>
      <c r="D1035" t="s">
        <v>413</v>
      </c>
      <c r="E1035">
        <v>71089.89</v>
      </c>
    </row>
    <row r="1036" spans="1:5" x14ac:dyDescent="0.25">
      <c r="A1036" t="s">
        <v>49</v>
      </c>
      <c r="B1036" s="179">
        <v>43554</v>
      </c>
      <c r="C1036">
        <v>49</v>
      </c>
      <c r="D1036" t="s">
        <v>414</v>
      </c>
      <c r="E1036">
        <v>0</v>
      </c>
    </row>
    <row r="1037" spans="1:5" x14ac:dyDescent="0.25">
      <c r="A1037" t="s">
        <v>49</v>
      </c>
      <c r="B1037" s="179">
        <v>43582</v>
      </c>
      <c r="C1037">
        <v>49</v>
      </c>
      <c r="D1037" t="s">
        <v>403</v>
      </c>
      <c r="E1037">
        <v>12036319.17</v>
      </c>
    </row>
    <row r="1038" spans="1:5" x14ac:dyDescent="0.25">
      <c r="A1038" t="s">
        <v>49</v>
      </c>
      <c r="B1038" s="179">
        <v>43582</v>
      </c>
      <c r="C1038">
        <v>49</v>
      </c>
      <c r="D1038" t="s">
        <v>404</v>
      </c>
      <c r="E1038">
        <v>7799308.0700000003</v>
      </c>
    </row>
    <row r="1039" spans="1:5" x14ac:dyDescent="0.25">
      <c r="A1039" t="s">
        <v>49</v>
      </c>
      <c r="B1039" s="179">
        <v>43582</v>
      </c>
      <c r="C1039">
        <v>49</v>
      </c>
      <c r="D1039" t="s">
        <v>405</v>
      </c>
      <c r="E1039">
        <v>1032110.79</v>
      </c>
    </row>
    <row r="1040" spans="1:5" x14ac:dyDescent="0.25">
      <c r="A1040" t="s">
        <v>49</v>
      </c>
      <c r="B1040" s="179">
        <v>43582</v>
      </c>
      <c r="C1040">
        <v>49</v>
      </c>
      <c r="D1040" t="s">
        <v>406</v>
      </c>
      <c r="E1040">
        <v>313514.7</v>
      </c>
    </row>
    <row r="1041" spans="1:5" x14ac:dyDescent="0.25">
      <c r="A1041" t="s">
        <v>49</v>
      </c>
      <c r="B1041" s="179">
        <v>43582</v>
      </c>
      <c r="C1041">
        <v>49</v>
      </c>
      <c r="D1041" t="s">
        <v>407</v>
      </c>
      <c r="E1041">
        <v>188858.19</v>
      </c>
    </row>
    <row r="1042" spans="1:5" x14ac:dyDescent="0.25">
      <c r="A1042" t="s">
        <v>49</v>
      </c>
      <c r="B1042" s="179">
        <v>43582</v>
      </c>
      <c r="C1042">
        <v>49</v>
      </c>
      <c r="D1042" t="s">
        <v>408</v>
      </c>
      <c r="E1042">
        <v>0</v>
      </c>
    </row>
    <row r="1043" spans="1:5" x14ac:dyDescent="0.25">
      <c r="A1043" t="s">
        <v>49</v>
      </c>
      <c r="B1043" s="179">
        <v>43582</v>
      </c>
      <c r="C1043">
        <v>49</v>
      </c>
      <c r="D1043" t="s">
        <v>409</v>
      </c>
      <c r="E1043">
        <v>7830917.4800000004</v>
      </c>
    </row>
    <row r="1044" spans="1:5" x14ac:dyDescent="0.25">
      <c r="A1044" t="s">
        <v>49</v>
      </c>
      <c r="B1044" s="179">
        <v>43582</v>
      </c>
      <c r="C1044">
        <v>49</v>
      </c>
      <c r="D1044" t="s">
        <v>410</v>
      </c>
      <c r="E1044">
        <v>4916370.0999999996</v>
      </c>
    </row>
    <row r="1045" spans="1:5" x14ac:dyDescent="0.25">
      <c r="A1045" t="s">
        <v>49</v>
      </c>
      <c r="B1045" s="179">
        <v>43582</v>
      </c>
      <c r="C1045">
        <v>49</v>
      </c>
      <c r="D1045" t="s">
        <v>411</v>
      </c>
      <c r="E1045">
        <v>181652.41</v>
      </c>
    </row>
    <row r="1046" spans="1:5" x14ac:dyDescent="0.25">
      <c r="A1046" t="s">
        <v>49</v>
      </c>
      <c r="B1046" s="179">
        <v>43582</v>
      </c>
      <c r="C1046">
        <v>49</v>
      </c>
      <c r="D1046" t="s">
        <v>412</v>
      </c>
      <c r="E1046">
        <v>517823.33</v>
      </c>
    </row>
    <row r="1047" spans="1:5" x14ac:dyDescent="0.25">
      <c r="A1047" t="s">
        <v>49</v>
      </c>
      <c r="B1047" s="179">
        <v>43582</v>
      </c>
      <c r="C1047">
        <v>49</v>
      </c>
      <c r="D1047" t="s">
        <v>413</v>
      </c>
      <c r="E1047">
        <v>89236.81</v>
      </c>
    </row>
    <row r="1048" spans="1:5" x14ac:dyDescent="0.25">
      <c r="A1048" t="s">
        <v>49</v>
      </c>
      <c r="B1048" s="179">
        <v>43582</v>
      </c>
      <c r="C1048">
        <v>49</v>
      </c>
      <c r="D1048" t="s">
        <v>414</v>
      </c>
      <c r="E1048">
        <v>0</v>
      </c>
    </row>
    <row r="1049" spans="1:5" x14ac:dyDescent="0.25">
      <c r="A1049" t="s">
        <v>49</v>
      </c>
      <c r="B1049" s="179">
        <v>43610</v>
      </c>
      <c r="C1049">
        <v>49</v>
      </c>
      <c r="D1049" t="s">
        <v>403</v>
      </c>
      <c r="E1049">
        <v>12083068.51</v>
      </c>
    </row>
    <row r="1050" spans="1:5" x14ac:dyDescent="0.25">
      <c r="A1050" t="s">
        <v>49</v>
      </c>
      <c r="B1050" s="179">
        <v>43610</v>
      </c>
      <c r="C1050">
        <v>49</v>
      </c>
      <c r="D1050" t="s">
        <v>404</v>
      </c>
      <c r="E1050">
        <v>7714793.5599999996</v>
      </c>
    </row>
    <row r="1051" spans="1:5" x14ac:dyDescent="0.25">
      <c r="A1051" t="s">
        <v>49</v>
      </c>
      <c r="B1051" s="179">
        <v>43610</v>
      </c>
      <c r="C1051">
        <v>49</v>
      </c>
      <c r="D1051" t="s">
        <v>405</v>
      </c>
      <c r="E1051">
        <v>1064351.02</v>
      </c>
    </row>
    <row r="1052" spans="1:5" x14ac:dyDescent="0.25">
      <c r="A1052" t="s">
        <v>49</v>
      </c>
      <c r="B1052" s="179">
        <v>43610</v>
      </c>
      <c r="C1052">
        <v>49</v>
      </c>
      <c r="D1052" t="s">
        <v>406</v>
      </c>
      <c r="E1052">
        <v>309729.76</v>
      </c>
    </row>
    <row r="1053" spans="1:5" x14ac:dyDescent="0.25">
      <c r="A1053" t="s">
        <v>49</v>
      </c>
      <c r="B1053" s="179">
        <v>43610</v>
      </c>
      <c r="C1053">
        <v>49</v>
      </c>
      <c r="D1053" t="s">
        <v>407</v>
      </c>
      <c r="E1053">
        <v>252993.99</v>
      </c>
    </row>
    <row r="1054" spans="1:5" x14ac:dyDescent="0.25">
      <c r="A1054" t="s">
        <v>49</v>
      </c>
      <c r="B1054" s="179">
        <v>43610</v>
      </c>
      <c r="C1054">
        <v>49</v>
      </c>
      <c r="D1054" t="s">
        <v>408</v>
      </c>
      <c r="E1054">
        <v>0</v>
      </c>
    </row>
    <row r="1055" spans="1:5" x14ac:dyDescent="0.25">
      <c r="A1055" t="s">
        <v>49</v>
      </c>
      <c r="B1055" s="179">
        <v>43610</v>
      </c>
      <c r="C1055">
        <v>49</v>
      </c>
      <c r="D1055" t="s">
        <v>409</v>
      </c>
      <c r="E1055">
        <v>9003337.6600000001</v>
      </c>
    </row>
    <row r="1056" spans="1:5" x14ac:dyDescent="0.25">
      <c r="A1056" t="s">
        <v>49</v>
      </c>
      <c r="B1056" s="179">
        <v>43610</v>
      </c>
      <c r="C1056">
        <v>49</v>
      </c>
      <c r="D1056" t="s">
        <v>410</v>
      </c>
      <c r="E1056">
        <v>5007153.8099999996</v>
      </c>
    </row>
    <row r="1057" spans="1:5" x14ac:dyDescent="0.25">
      <c r="A1057" t="s">
        <v>49</v>
      </c>
      <c r="B1057" s="179">
        <v>43610</v>
      </c>
      <c r="C1057">
        <v>49</v>
      </c>
      <c r="D1057" t="s">
        <v>411</v>
      </c>
      <c r="E1057">
        <v>241834.5</v>
      </c>
    </row>
    <row r="1058" spans="1:5" x14ac:dyDescent="0.25">
      <c r="A1058" t="s">
        <v>49</v>
      </c>
      <c r="B1058" s="179">
        <v>43610</v>
      </c>
      <c r="C1058">
        <v>49</v>
      </c>
      <c r="D1058" t="s">
        <v>412</v>
      </c>
      <c r="E1058">
        <v>543665.01</v>
      </c>
    </row>
    <row r="1059" spans="1:5" x14ac:dyDescent="0.25">
      <c r="A1059" t="s">
        <v>49</v>
      </c>
      <c r="B1059" s="179">
        <v>43610</v>
      </c>
      <c r="C1059">
        <v>49</v>
      </c>
      <c r="D1059" t="s">
        <v>413</v>
      </c>
      <c r="E1059">
        <v>118175.44</v>
      </c>
    </row>
    <row r="1060" spans="1:5" x14ac:dyDescent="0.25">
      <c r="A1060" t="s">
        <v>49</v>
      </c>
      <c r="B1060" s="179">
        <v>43610</v>
      </c>
      <c r="C1060">
        <v>49</v>
      </c>
      <c r="D1060" t="s">
        <v>414</v>
      </c>
      <c r="E1060">
        <v>0</v>
      </c>
    </row>
    <row r="1061" spans="1:5" x14ac:dyDescent="0.25">
      <c r="A1061" t="s">
        <v>49</v>
      </c>
      <c r="B1061" s="179">
        <v>43645</v>
      </c>
      <c r="C1061">
        <v>49</v>
      </c>
      <c r="D1061" t="s">
        <v>403</v>
      </c>
      <c r="E1061">
        <v>12527165.18</v>
      </c>
    </row>
    <row r="1062" spans="1:5" x14ac:dyDescent="0.25">
      <c r="A1062" t="s">
        <v>49</v>
      </c>
      <c r="B1062" s="179">
        <v>43645</v>
      </c>
      <c r="C1062">
        <v>49</v>
      </c>
      <c r="D1062" t="s">
        <v>404</v>
      </c>
      <c r="E1062">
        <v>7896957.4699999997</v>
      </c>
    </row>
    <row r="1063" spans="1:5" x14ac:dyDescent="0.25">
      <c r="A1063" t="s">
        <v>49</v>
      </c>
      <c r="B1063" s="179">
        <v>43645</v>
      </c>
      <c r="C1063">
        <v>49</v>
      </c>
      <c r="D1063" t="s">
        <v>405</v>
      </c>
      <c r="E1063">
        <v>1024510.09</v>
      </c>
    </row>
    <row r="1064" spans="1:5" x14ac:dyDescent="0.25">
      <c r="A1064" t="s">
        <v>49</v>
      </c>
      <c r="B1064" s="179">
        <v>43645</v>
      </c>
      <c r="C1064">
        <v>49</v>
      </c>
      <c r="D1064" t="s">
        <v>406</v>
      </c>
      <c r="E1064">
        <v>306968.82</v>
      </c>
    </row>
    <row r="1065" spans="1:5" x14ac:dyDescent="0.25">
      <c r="A1065" t="s">
        <v>49</v>
      </c>
      <c r="B1065" s="179">
        <v>43645</v>
      </c>
      <c r="C1065">
        <v>49</v>
      </c>
      <c r="D1065" t="s">
        <v>407</v>
      </c>
      <c r="E1065">
        <v>187878.88</v>
      </c>
    </row>
    <row r="1066" spans="1:5" x14ac:dyDescent="0.25">
      <c r="A1066" t="s">
        <v>49</v>
      </c>
      <c r="B1066" s="179">
        <v>43645</v>
      </c>
      <c r="C1066">
        <v>49</v>
      </c>
      <c r="D1066" t="s">
        <v>408</v>
      </c>
      <c r="E1066">
        <v>0</v>
      </c>
    </row>
    <row r="1067" spans="1:5" x14ac:dyDescent="0.25">
      <c r="A1067" t="s">
        <v>49</v>
      </c>
      <c r="B1067" s="179">
        <v>43645</v>
      </c>
      <c r="C1067">
        <v>49</v>
      </c>
      <c r="D1067" t="s">
        <v>409</v>
      </c>
      <c r="E1067">
        <v>10699688.960000001</v>
      </c>
    </row>
    <row r="1068" spans="1:5" x14ac:dyDescent="0.25">
      <c r="A1068" t="s">
        <v>49</v>
      </c>
      <c r="B1068" s="179">
        <v>43645</v>
      </c>
      <c r="C1068">
        <v>49</v>
      </c>
      <c r="D1068" t="s">
        <v>410</v>
      </c>
      <c r="E1068">
        <v>4651797.1500000004</v>
      </c>
    </row>
    <row r="1069" spans="1:5" x14ac:dyDescent="0.25">
      <c r="A1069" t="s">
        <v>49</v>
      </c>
      <c r="B1069" s="179">
        <v>43645</v>
      </c>
      <c r="C1069">
        <v>49</v>
      </c>
      <c r="D1069" t="s">
        <v>411</v>
      </c>
      <c r="E1069">
        <v>293427.65000000002</v>
      </c>
    </row>
    <row r="1070" spans="1:5" x14ac:dyDescent="0.25">
      <c r="A1070" t="s">
        <v>49</v>
      </c>
      <c r="B1070" s="179">
        <v>43645</v>
      </c>
      <c r="C1070">
        <v>49</v>
      </c>
      <c r="D1070" t="s">
        <v>412</v>
      </c>
      <c r="E1070">
        <v>572923.62</v>
      </c>
    </row>
    <row r="1071" spans="1:5" x14ac:dyDescent="0.25">
      <c r="A1071" t="s">
        <v>49</v>
      </c>
      <c r="B1071" s="179">
        <v>43645</v>
      </c>
      <c r="C1071">
        <v>49</v>
      </c>
      <c r="D1071" t="s">
        <v>413</v>
      </c>
      <c r="E1071">
        <v>113043.94</v>
      </c>
    </row>
    <row r="1072" spans="1:5" x14ac:dyDescent="0.25">
      <c r="A1072" t="s">
        <v>49</v>
      </c>
      <c r="B1072" s="179">
        <v>43645</v>
      </c>
      <c r="C1072">
        <v>49</v>
      </c>
      <c r="D1072" t="s">
        <v>414</v>
      </c>
      <c r="E1072">
        <v>0</v>
      </c>
    </row>
    <row r="1073" spans="1:5" x14ac:dyDescent="0.25">
      <c r="A1073" t="s">
        <v>49</v>
      </c>
      <c r="B1073" s="179">
        <v>43673</v>
      </c>
      <c r="C1073">
        <v>49</v>
      </c>
      <c r="D1073" t="s">
        <v>403</v>
      </c>
      <c r="E1073">
        <v>12503280.890000001</v>
      </c>
    </row>
    <row r="1074" spans="1:5" x14ac:dyDescent="0.25">
      <c r="A1074" t="s">
        <v>49</v>
      </c>
      <c r="B1074" s="179">
        <v>43673</v>
      </c>
      <c r="C1074">
        <v>49</v>
      </c>
      <c r="D1074" t="s">
        <v>404</v>
      </c>
      <c r="E1074">
        <v>7875151.3600000003</v>
      </c>
    </row>
    <row r="1075" spans="1:5" x14ac:dyDescent="0.25">
      <c r="A1075" t="s">
        <v>49</v>
      </c>
      <c r="B1075" s="179">
        <v>43673</v>
      </c>
      <c r="C1075">
        <v>49</v>
      </c>
      <c r="D1075" t="s">
        <v>405</v>
      </c>
      <c r="E1075">
        <v>1024621.94</v>
      </c>
    </row>
    <row r="1076" spans="1:5" x14ac:dyDescent="0.25">
      <c r="A1076" t="s">
        <v>49</v>
      </c>
      <c r="B1076" s="179">
        <v>43673</v>
      </c>
      <c r="C1076">
        <v>49</v>
      </c>
      <c r="D1076" t="s">
        <v>406</v>
      </c>
      <c r="E1076">
        <v>336055.12</v>
      </c>
    </row>
    <row r="1077" spans="1:5" x14ac:dyDescent="0.25">
      <c r="A1077" t="s">
        <v>49</v>
      </c>
      <c r="B1077" s="179">
        <v>43673</v>
      </c>
      <c r="C1077">
        <v>49</v>
      </c>
      <c r="D1077" t="s">
        <v>407</v>
      </c>
      <c r="E1077">
        <v>237618.79</v>
      </c>
    </row>
    <row r="1078" spans="1:5" x14ac:dyDescent="0.25">
      <c r="A1078" t="s">
        <v>49</v>
      </c>
      <c r="B1078" s="179">
        <v>43673</v>
      </c>
      <c r="C1078">
        <v>49</v>
      </c>
      <c r="D1078" t="s">
        <v>408</v>
      </c>
      <c r="E1078">
        <v>191.68</v>
      </c>
    </row>
    <row r="1079" spans="1:5" x14ac:dyDescent="0.25">
      <c r="A1079" t="s">
        <v>49</v>
      </c>
      <c r="B1079" s="179">
        <v>43673</v>
      </c>
      <c r="C1079">
        <v>49</v>
      </c>
      <c r="D1079" t="s">
        <v>409</v>
      </c>
      <c r="E1079">
        <v>11504374.74</v>
      </c>
    </row>
    <row r="1080" spans="1:5" x14ac:dyDescent="0.25">
      <c r="A1080" t="s">
        <v>49</v>
      </c>
      <c r="B1080" s="179">
        <v>43673</v>
      </c>
      <c r="C1080">
        <v>49</v>
      </c>
      <c r="D1080" t="s">
        <v>410</v>
      </c>
      <c r="E1080">
        <v>4600913.29</v>
      </c>
    </row>
    <row r="1081" spans="1:5" x14ac:dyDescent="0.25">
      <c r="A1081" t="s">
        <v>49</v>
      </c>
      <c r="B1081" s="179">
        <v>43673</v>
      </c>
      <c r="C1081">
        <v>49</v>
      </c>
      <c r="D1081" t="s">
        <v>411</v>
      </c>
      <c r="E1081">
        <v>306768.19</v>
      </c>
    </row>
    <row r="1082" spans="1:5" x14ac:dyDescent="0.25">
      <c r="A1082" t="s">
        <v>49</v>
      </c>
      <c r="B1082" s="179">
        <v>43673</v>
      </c>
      <c r="C1082">
        <v>49</v>
      </c>
      <c r="D1082" t="s">
        <v>412</v>
      </c>
      <c r="E1082">
        <v>598724.30000000005</v>
      </c>
    </row>
    <row r="1083" spans="1:5" x14ac:dyDescent="0.25">
      <c r="A1083" t="s">
        <v>49</v>
      </c>
      <c r="B1083" s="179">
        <v>43673</v>
      </c>
      <c r="C1083">
        <v>49</v>
      </c>
      <c r="D1083" t="s">
        <v>413</v>
      </c>
      <c r="E1083">
        <v>128489.07</v>
      </c>
    </row>
    <row r="1084" spans="1:5" x14ac:dyDescent="0.25">
      <c r="A1084" t="s">
        <v>49</v>
      </c>
      <c r="B1084" s="179">
        <v>43673</v>
      </c>
      <c r="C1084">
        <v>49</v>
      </c>
      <c r="D1084" t="s">
        <v>414</v>
      </c>
      <c r="E1084">
        <v>0</v>
      </c>
    </row>
    <row r="1085" spans="1:5" x14ac:dyDescent="0.25">
      <c r="A1085" t="s">
        <v>49</v>
      </c>
      <c r="B1085" s="179">
        <v>43708</v>
      </c>
      <c r="C1085">
        <v>49</v>
      </c>
      <c r="D1085" t="s">
        <v>403</v>
      </c>
      <c r="E1085">
        <v>12290720.380000001</v>
      </c>
    </row>
    <row r="1086" spans="1:5" x14ac:dyDescent="0.25">
      <c r="A1086" t="s">
        <v>49</v>
      </c>
      <c r="B1086" s="179">
        <v>43708</v>
      </c>
      <c r="C1086">
        <v>49</v>
      </c>
      <c r="D1086" t="s">
        <v>404</v>
      </c>
      <c r="E1086">
        <v>7819371.7800000003</v>
      </c>
    </row>
    <row r="1087" spans="1:5" x14ac:dyDescent="0.25">
      <c r="A1087" t="s">
        <v>49</v>
      </c>
      <c r="B1087" s="179">
        <v>43708</v>
      </c>
      <c r="C1087">
        <v>49</v>
      </c>
      <c r="D1087" t="s">
        <v>405</v>
      </c>
      <c r="E1087">
        <v>998124.56</v>
      </c>
    </row>
    <row r="1088" spans="1:5" x14ac:dyDescent="0.25">
      <c r="A1088" t="s">
        <v>49</v>
      </c>
      <c r="B1088" s="179">
        <v>43708</v>
      </c>
      <c r="C1088">
        <v>49</v>
      </c>
      <c r="D1088" t="s">
        <v>406</v>
      </c>
      <c r="E1088">
        <v>328353.55</v>
      </c>
    </row>
    <row r="1089" spans="1:5" x14ac:dyDescent="0.25">
      <c r="A1089" t="s">
        <v>49</v>
      </c>
      <c r="B1089" s="179">
        <v>43708</v>
      </c>
      <c r="C1089">
        <v>49</v>
      </c>
      <c r="D1089" t="s">
        <v>407</v>
      </c>
      <c r="E1089">
        <v>315485.67</v>
      </c>
    </row>
    <row r="1090" spans="1:5" x14ac:dyDescent="0.25">
      <c r="A1090" t="s">
        <v>49</v>
      </c>
      <c r="B1090" s="179">
        <v>43708</v>
      </c>
      <c r="C1090">
        <v>49</v>
      </c>
      <c r="D1090" t="s">
        <v>408</v>
      </c>
      <c r="E1090">
        <v>207.93</v>
      </c>
    </row>
    <row r="1091" spans="1:5" x14ac:dyDescent="0.25">
      <c r="A1091" t="s">
        <v>49</v>
      </c>
      <c r="B1091" s="179">
        <v>43708</v>
      </c>
      <c r="C1091">
        <v>49</v>
      </c>
      <c r="D1091" t="s">
        <v>409</v>
      </c>
      <c r="E1091">
        <v>11636276.32</v>
      </c>
    </row>
    <row r="1092" spans="1:5" x14ac:dyDescent="0.25">
      <c r="A1092" t="s">
        <v>49</v>
      </c>
      <c r="B1092" s="179">
        <v>43708</v>
      </c>
      <c r="C1092">
        <v>49</v>
      </c>
      <c r="D1092" t="s">
        <v>410</v>
      </c>
      <c r="E1092">
        <v>4795950.1399999997</v>
      </c>
    </row>
    <row r="1093" spans="1:5" x14ac:dyDescent="0.25">
      <c r="A1093" t="s">
        <v>49</v>
      </c>
      <c r="B1093" s="179">
        <v>43708</v>
      </c>
      <c r="C1093">
        <v>49</v>
      </c>
      <c r="D1093" t="s">
        <v>411</v>
      </c>
      <c r="E1093">
        <v>279812.42</v>
      </c>
    </row>
    <row r="1094" spans="1:5" x14ac:dyDescent="0.25">
      <c r="A1094" t="s">
        <v>49</v>
      </c>
      <c r="B1094" s="179">
        <v>43708</v>
      </c>
      <c r="C1094">
        <v>49</v>
      </c>
      <c r="D1094" t="s">
        <v>412</v>
      </c>
      <c r="E1094">
        <v>587846.12</v>
      </c>
    </row>
    <row r="1095" spans="1:5" x14ac:dyDescent="0.25">
      <c r="A1095" t="s">
        <v>49</v>
      </c>
      <c r="B1095" s="179">
        <v>43708</v>
      </c>
      <c r="C1095">
        <v>49</v>
      </c>
      <c r="D1095" t="s">
        <v>413</v>
      </c>
      <c r="E1095">
        <v>159650.32</v>
      </c>
    </row>
    <row r="1096" spans="1:5" x14ac:dyDescent="0.25">
      <c r="A1096" t="s">
        <v>49</v>
      </c>
      <c r="B1096" s="179">
        <v>43708</v>
      </c>
      <c r="C1096">
        <v>49</v>
      </c>
      <c r="D1096" t="s">
        <v>414</v>
      </c>
      <c r="E1096">
        <v>15995.64</v>
      </c>
    </row>
    <row r="1097" spans="1:5" x14ac:dyDescent="0.25">
      <c r="A1097" t="s">
        <v>49</v>
      </c>
      <c r="B1097" s="179">
        <v>43736</v>
      </c>
      <c r="C1097">
        <v>49</v>
      </c>
      <c r="D1097" t="s">
        <v>403</v>
      </c>
      <c r="E1097">
        <v>12356057.08</v>
      </c>
    </row>
    <row r="1098" spans="1:5" x14ac:dyDescent="0.25">
      <c r="A1098" t="s">
        <v>49</v>
      </c>
      <c r="B1098" s="179">
        <v>43736</v>
      </c>
      <c r="C1098">
        <v>49</v>
      </c>
      <c r="D1098" t="s">
        <v>404</v>
      </c>
      <c r="E1098">
        <v>7875741.0199999996</v>
      </c>
    </row>
    <row r="1099" spans="1:5" x14ac:dyDescent="0.25">
      <c r="A1099" t="s">
        <v>49</v>
      </c>
      <c r="B1099" s="179">
        <v>43736</v>
      </c>
      <c r="C1099">
        <v>49</v>
      </c>
      <c r="D1099" t="s">
        <v>405</v>
      </c>
      <c r="E1099">
        <v>988999.81</v>
      </c>
    </row>
    <row r="1100" spans="1:5" x14ac:dyDescent="0.25">
      <c r="A1100" t="s">
        <v>49</v>
      </c>
      <c r="B1100" s="179">
        <v>43736</v>
      </c>
      <c r="C1100">
        <v>49</v>
      </c>
      <c r="D1100" t="s">
        <v>406</v>
      </c>
      <c r="E1100">
        <v>392469.93</v>
      </c>
    </row>
    <row r="1101" spans="1:5" x14ac:dyDescent="0.25">
      <c r="A1101" t="s">
        <v>49</v>
      </c>
      <c r="B1101" s="179">
        <v>43736</v>
      </c>
      <c r="C1101">
        <v>49</v>
      </c>
      <c r="D1101" t="s">
        <v>407</v>
      </c>
      <c r="E1101">
        <v>270756.78000000003</v>
      </c>
    </row>
    <row r="1102" spans="1:5" x14ac:dyDescent="0.25">
      <c r="A1102" t="s">
        <v>49</v>
      </c>
      <c r="B1102" s="179">
        <v>43736</v>
      </c>
      <c r="C1102">
        <v>49</v>
      </c>
      <c r="D1102" t="s">
        <v>408</v>
      </c>
      <c r="E1102">
        <v>224.38</v>
      </c>
    </row>
    <row r="1103" spans="1:5" x14ac:dyDescent="0.25">
      <c r="A1103" t="s">
        <v>49</v>
      </c>
      <c r="B1103" s="179">
        <v>43736</v>
      </c>
      <c r="C1103">
        <v>49</v>
      </c>
      <c r="D1103" t="s">
        <v>409</v>
      </c>
      <c r="E1103">
        <v>11446613.119999999</v>
      </c>
    </row>
    <row r="1104" spans="1:5" x14ac:dyDescent="0.25">
      <c r="A1104" t="s">
        <v>49</v>
      </c>
      <c r="B1104" s="179">
        <v>43736</v>
      </c>
      <c r="C1104">
        <v>49</v>
      </c>
      <c r="D1104" t="s">
        <v>410</v>
      </c>
      <c r="E1104">
        <v>4850686.8899999997</v>
      </c>
    </row>
    <row r="1105" spans="1:5" x14ac:dyDescent="0.25">
      <c r="A1105" t="s">
        <v>49</v>
      </c>
      <c r="B1105" s="179">
        <v>43736</v>
      </c>
      <c r="C1105">
        <v>49</v>
      </c>
      <c r="D1105" t="s">
        <v>411</v>
      </c>
      <c r="E1105">
        <v>276551.32</v>
      </c>
    </row>
    <row r="1106" spans="1:5" x14ac:dyDescent="0.25">
      <c r="A1106" t="s">
        <v>49</v>
      </c>
      <c r="B1106" s="179">
        <v>43736</v>
      </c>
      <c r="C1106">
        <v>49</v>
      </c>
      <c r="D1106" t="s">
        <v>412</v>
      </c>
      <c r="E1106">
        <v>610653.38</v>
      </c>
    </row>
    <row r="1107" spans="1:5" x14ac:dyDescent="0.25">
      <c r="A1107" t="s">
        <v>49</v>
      </c>
      <c r="B1107" s="179">
        <v>43736</v>
      </c>
      <c r="C1107">
        <v>49</v>
      </c>
      <c r="D1107" t="s">
        <v>413</v>
      </c>
      <c r="E1107">
        <v>169949.28</v>
      </c>
    </row>
    <row r="1108" spans="1:5" x14ac:dyDescent="0.25">
      <c r="A1108" t="s">
        <v>49</v>
      </c>
      <c r="B1108" s="179">
        <v>43736</v>
      </c>
      <c r="C1108">
        <v>49</v>
      </c>
      <c r="D1108" t="s">
        <v>414</v>
      </c>
      <c r="E1108">
        <v>0</v>
      </c>
    </row>
    <row r="1109" spans="1:5" x14ac:dyDescent="0.25">
      <c r="A1109" t="s">
        <v>49</v>
      </c>
      <c r="B1109" s="179">
        <v>43764</v>
      </c>
      <c r="C1109">
        <v>49</v>
      </c>
      <c r="D1109" t="s">
        <v>403</v>
      </c>
      <c r="E1109">
        <v>12847938.279999999</v>
      </c>
    </row>
    <row r="1110" spans="1:5" x14ac:dyDescent="0.25">
      <c r="A1110" t="s">
        <v>49</v>
      </c>
      <c r="B1110" s="179">
        <v>43764</v>
      </c>
      <c r="C1110">
        <v>49</v>
      </c>
      <c r="D1110" t="s">
        <v>404</v>
      </c>
      <c r="E1110">
        <v>8048383.6500000004</v>
      </c>
    </row>
    <row r="1111" spans="1:5" x14ac:dyDescent="0.25">
      <c r="A1111" t="s">
        <v>49</v>
      </c>
      <c r="B1111" s="179">
        <v>43764</v>
      </c>
      <c r="C1111">
        <v>49</v>
      </c>
      <c r="D1111" t="s">
        <v>405</v>
      </c>
      <c r="E1111">
        <v>1047932.26</v>
      </c>
    </row>
    <row r="1112" spans="1:5" x14ac:dyDescent="0.25">
      <c r="A1112" t="s">
        <v>49</v>
      </c>
      <c r="B1112" s="179">
        <v>43764</v>
      </c>
      <c r="C1112">
        <v>49</v>
      </c>
      <c r="D1112" t="s">
        <v>406</v>
      </c>
      <c r="E1112">
        <v>363727.77</v>
      </c>
    </row>
    <row r="1113" spans="1:5" x14ac:dyDescent="0.25">
      <c r="A1113" t="s">
        <v>49</v>
      </c>
      <c r="B1113" s="179">
        <v>43764</v>
      </c>
      <c r="C1113">
        <v>49</v>
      </c>
      <c r="D1113" t="s">
        <v>407</v>
      </c>
      <c r="E1113">
        <v>274484.59000000003</v>
      </c>
    </row>
    <row r="1114" spans="1:5" x14ac:dyDescent="0.25">
      <c r="A1114" t="s">
        <v>49</v>
      </c>
      <c r="B1114" s="179">
        <v>43764</v>
      </c>
      <c r="C1114">
        <v>49</v>
      </c>
      <c r="D1114" t="s">
        <v>408</v>
      </c>
      <c r="E1114">
        <v>241.03</v>
      </c>
    </row>
    <row r="1115" spans="1:5" x14ac:dyDescent="0.25">
      <c r="A1115" t="s">
        <v>49</v>
      </c>
      <c r="B1115" s="179">
        <v>43764</v>
      </c>
      <c r="C1115">
        <v>49</v>
      </c>
      <c r="D1115" t="s">
        <v>409</v>
      </c>
      <c r="E1115">
        <v>11010706.800000001</v>
      </c>
    </row>
    <row r="1116" spans="1:5" x14ac:dyDescent="0.25">
      <c r="A1116" t="s">
        <v>49</v>
      </c>
      <c r="B1116" s="179">
        <v>43764</v>
      </c>
      <c r="C1116">
        <v>49</v>
      </c>
      <c r="D1116" t="s">
        <v>410</v>
      </c>
      <c r="E1116">
        <v>4840766.6900000004</v>
      </c>
    </row>
    <row r="1117" spans="1:5" x14ac:dyDescent="0.25">
      <c r="A1117" t="s">
        <v>49</v>
      </c>
      <c r="B1117" s="179">
        <v>43764</v>
      </c>
      <c r="C1117">
        <v>49</v>
      </c>
      <c r="D1117" t="s">
        <v>411</v>
      </c>
      <c r="E1117">
        <v>267417.21000000002</v>
      </c>
    </row>
    <row r="1118" spans="1:5" x14ac:dyDescent="0.25">
      <c r="A1118" t="s">
        <v>49</v>
      </c>
      <c r="B1118" s="179">
        <v>43764</v>
      </c>
      <c r="C1118">
        <v>49</v>
      </c>
      <c r="D1118" t="s">
        <v>412</v>
      </c>
      <c r="E1118">
        <v>616734.35</v>
      </c>
    </row>
    <row r="1119" spans="1:5" x14ac:dyDescent="0.25">
      <c r="A1119" t="s">
        <v>49</v>
      </c>
      <c r="B1119" s="179">
        <v>43764</v>
      </c>
      <c r="C1119">
        <v>49</v>
      </c>
      <c r="D1119" t="s">
        <v>413</v>
      </c>
      <c r="E1119">
        <v>199763.88</v>
      </c>
    </row>
    <row r="1120" spans="1:5" x14ac:dyDescent="0.25">
      <c r="A1120" t="s">
        <v>49</v>
      </c>
      <c r="B1120" s="179">
        <v>43764</v>
      </c>
      <c r="C1120">
        <v>49</v>
      </c>
      <c r="D1120" t="s">
        <v>414</v>
      </c>
      <c r="E1120">
        <v>0</v>
      </c>
    </row>
    <row r="1121" spans="1:5" x14ac:dyDescent="0.25">
      <c r="A1121" t="s">
        <v>49</v>
      </c>
      <c r="B1121" s="179">
        <v>43799</v>
      </c>
      <c r="C1121">
        <v>49</v>
      </c>
      <c r="D1121" t="s">
        <v>403</v>
      </c>
      <c r="E1121">
        <v>15321242.18</v>
      </c>
    </row>
    <row r="1122" spans="1:5" x14ac:dyDescent="0.25">
      <c r="A1122" t="s">
        <v>49</v>
      </c>
      <c r="B1122" s="179">
        <v>43799</v>
      </c>
      <c r="C1122">
        <v>49</v>
      </c>
      <c r="D1122" t="s">
        <v>404</v>
      </c>
      <c r="E1122">
        <v>8829440.6999999993</v>
      </c>
    </row>
    <row r="1123" spans="1:5" x14ac:dyDescent="0.25">
      <c r="A1123" t="s">
        <v>49</v>
      </c>
      <c r="B1123" s="179">
        <v>43799</v>
      </c>
      <c r="C1123">
        <v>49</v>
      </c>
      <c r="D1123" t="s">
        <v>405</v>
      </c>
      <c r="E1123">
        <v>1153643.31</v>
      </c>
    </row>
    <row r="1124" spans="1:5" x14ac:dyDescent="0.25">
      <c r="A1124" t="s">
        <v>49</v>
      </c>
      <c r="B1124" s="179">
        <v>43799</v>
      </c>
      <c r="C1124">
        <v>49</v>
      </c>
      <c r="D1124" t="s">
        <v>406</v>
      </c>
      <c r="E1124">
        <v>431710.73</v>
      </c>
    </row>
    <row r="1125" spans="1:5" x14ac:dyDescent="0.25">
      <c r="A1125" t="s">
        <v>49</v>
      </c>
      <c r="B1125" s="179">
        <v>43799</v>
      </c>
      <c r="C1125">
        <v>49</v>
      </c>
      <c r="D1125" t="s">
        <v>407</v>
      </c>
      <c r="E1125">
        <v>216615.31</v>
      </c>
    </row>
    <row r="1126" spans="1:5" x14ac:dyDescent="0.25">
      <c r="A1126" t="s">
        <v>49</v>
      </c>
      <c r="B1126" s="179">
        <v>43799</v>
      </c>
      <c r="C1126">
        <v>49</v>
      </c>
      <c r="D1126" t="s">
        <v>408</v>
      </c>
      <c r="E1126">
        <v>257.88</v>
      </c>
    </row>
    <row r="1127" spans="1:5" x14ac:dyDescent="0.25">
      <c r="A1127" t="s">
        <v>49</v>
      </c>
      <c r="B1127" s="179">
        <v>43799</v>
      </c>
      <c r="C1127">
        <v>49</v>
      </c>
      <c r="D1127" t="s">
        <v>409</v>
      </c>
      <c r="E1127">
        <v>10909682.4</v>
      </c>
    </row>
    <row r="1128" spans="1:5" x14ac:dyDescent="0.25">
      <c r="A1128" t="s">
        <v>49</v>
      </c>
      <c r="B1128" s="179">
        <v>43799</v>
      </c>
      <c r="C1128">
        <v>49</v>
      </c>
      <c r="D1128" t="s">
        <v>410</v>
      </c>
      <c r="E1128">
        <v>4909807.4400000004</v>
      </c>
    </row>
    <row r="1129" spans="1:5" x14ac:dyDescent="0.25">
      <c r="A1129" t="s">
        <v>49</v>
      </c>
      <c r="B1129" s="179">
        <v>43799</v>
      </c>
      <c r="C1129">
        <v>49</v>
      </c>
      <c r="D1129" t="s">
        <v>411</v>
      </c>
      <c r="E1129">
        <v>283727.24</v>
      </c>
    </row>
    <row r="1130" spans="1:5" x14ac:dyDescent="0.25">
      <c r="A1130" t="s">
        <v>49</v>
      </c>
      <c r="B1130" s="179">
        <v>43799</v>
      </c>
      <c r="C1130">
        <v>49</v>
      </c>
      <c r="D1130" t="s">
        <v>412</v>
      </c>
      <c r="E1130">
        <v>618104.4</v>
      </c>
    </row>
    <row r="1131" spans="1:5" x14ac:dyDescent="0.25">
      <c r="A1131" t="s">
        <v>49</v>
      </c>
      <c r="B1131" s="179">
        <v>43799</v>
      </c>
      <c r="C1131">
        <v>49</v>
      </c>
      <c r="D1131" t="s">
        <v>413</v>
      </c>
      <c r="E1131">
        <v>236552.46</v>
      </c>
    </row>
    <row r="1132" spans="1:5" x14ac:dyDescent="0.25">
      <c r="A1132" t="s">
        <v>49</v>
      </c>
      <c r="B1132" s="179">
        <v>43799</v>
      </c>
      <c r="C1132">
        <v>49</v>
      </c>
      <c r="D1132" t="s">
        <v>414</v>
      </c>
      <c r="E1132">
        <v>0</v>
      </c>
    </row>
    <row r="1133" spans="1:5" x14ac:dyDescent="0.25">
      <c r="A1133" t="s">
        <v>49</v>
      </c>
      <c r="B1133" s="179">
        <v>43820</v>
      </c>
      <c r="C1133">
        <v>49</v>
      </c>
      <c r="D1133" t="s">
        <v>403</v>
      </c>
      <c r="E1133">
        <v>16611302.029999999</v>
      </c>
    </row>
    <row r="1134" spans="1:5" x14ac:dyDescent="0.25">
      <c r="A1134" t="s">
        <v>49</v>
      </c>
      <c r="B1134" s="179">
        <v>43820</v>
      </c>
      <c r="C1134">
        <v>49</v>
      </c>
      <c r="D1134" t="s">
        <v>404</v>
      </c>
      <c r="E1134">
        <v>9191521.9100000001</v>
      </c>
    </row>
    <row r="1135" spans="1:5" x14ac:dyDescent="0.25">
      <c r="A1135" t="s">
        <v>49</v>
      </c>
      <c r="B1135" s="179">
        <v>43820</v>
      </c>
      <c r="C1135">
        <v>49</v>
      </c>
      <c r="D1135" t="s">
        <v>405</v>
      </c>
      <c r="E1135">
        <v>1246423.05</v>
      </c>
    </row>
    <row r="1136" spans="1:5" x14ac:dyDescent="0.25">
      <c r="A1136" t="s">
        <v>49</v>
      </c>
      <c r="B1136" s="179">
        <v>43820</v>
      </c>
      <c r="C1136">
        <v>49</v>
      </c>
      <c r="D1136" t="s">
        <v>406</v>
      </c>
      <c r="E1136">
        <v>434888.65</v>
      </c>
    </row>
    <row r="1137" spans="1:5" x14ac:dyDescent="0.25">
      <c r="A1137" t="s">
        <v>49</v>
      </c>
      <c r="B1137" s="179">
        <v>43820</v>
      </c>
      <c r="C1137">
        <v>49</v>
      </c>
      <c r="D1137" t="s">
        <v>407</v>
      </c>
      <c r="E1137">
        <v>249688.89</v>
      </c>
    </row>
    <row r="1138" spans="1:5" x14ac:dyDescent="0.25">
      <c r="A1138" t="s">
        <v>49</v>
      </c>
      <c r="B1138" s="179">
        <v>43820</v>
      </c>
      <c r="C1138">
        <v>49</v>
      </c>
      <c r="D1138" t="s">
        <v>408</v>
      </c>
      <c r="E1138">
        <v>274.89999999999998</v>
      </c>
    </row>
    <row r="1139" spans="1:5" x14ac:dyDescent="0.25">
      <c r="A1139" t="s">
        <v>49</v>
      </c>
      <c r="B1139" s="179">
        <v>43820</v>
      </c>
      <c r="C1139">
        <v>49</v>
      </c>
      <c r="D1139" t="s">
        <v>409</v>
      </c>
      <c r="E1139">
        <v>10846954.460000001</v>
      </c>
    </row>
    <row r="1140" spans="1:5" x14ac:dyDescent="0.25">
      <c r="A1140" t="s">
        <v>49</v>
      </c>
      <c r="B1140" s="179">
        <v>43820</v>
      </c>
      <c r="C1140">
        <v>49</v>
      </c>
      <c r="D1140" t="s">
        <v>410</v>
      </c>
      <c r="E1140">
        <v>4882739.7</v>
      </c>
    </row>
    <row r="1141" spans="1:5" x14ac:dyDescent="0.25">
      <c r="A1141" t="s">
        <v>49</v>
      </c>
      <c r="B1141" s="179">
        <v>43820</v>
      </c>
      <c r="C1141">
        <v>49</v>
      </c>
      <c r="D1141" t="s">
        <v>411</v>
      </c>
      <c r="E1141">
        <v>263415.46999999997</v>
      </c>
    </row>
    <row r="1142" spans="1:5" x14ac:dyDescent="0.25">
      <c r="A1142" t="s">
        <v>49</v>
      </c>
      <c r="B1142" s="179">
        <v>43820</v>
      </c>
      <c r="C1142">
        <v>49</v>
      </c>
      <c r="D1142" t="s">
        <v>412</v>
      </c>
      <c r="E1142">
        <v>665595.44999999995</v>
      </c>
    </row>
    <row r="1143" spans="1:5" x14ac:dyDescent="0.25">
      <c r="A1143" t="s">
        <v>49</v>
      </c>
      <c r="B1143" s="179">
        <v>43820</v>
      </c>
      <c r="C1143">
        <v>49</v>
      </c>
      <c r="D1143" t="s">
        <v>413</v>
      </c>
      <c r="E1143">
        <v>248840.07</v>
      </c>
    </row>
    <row r="1144" spans="1:5" x14ac:dyDescent="0.25">
      <c r="A1144" t="s">
        <v>49</v>
      </c>
      <c r="B1144" s="179">
        <v>43820</v>
      </c>
      <c r="C1144">
        <v>49</v>
      </c>
      <c r="D1144" t="s">
        <v>414</v>
      </c>
      <c r="E1144">
        <v>0</v>
      </c>
    </row>
    <row r="1145" spans="1:5" x14ac:dyDescent="0.25">
      <c r="A1145" t="s">
        <v>49</v>
      </c>
      <c r="B1145" s="179">
        <v>43855</v>
      </c>
      <c r="C1145">
        <v>49</v>
      </c>
      <c r="D1145" t="s">
        <v>403</v>
      </c>
      <c r="E1145">
        <v>18122114.760000002</v>
      </c>
    </row>
    <row r="1146" spans="1:5" x14ac:dyDescent="0.25">
      <c r="A1146" t="s">
        <v>49</v>
      </c>
      <c r="B1146" s="179">
        <v>43855</v>
      </c>
      <c r="C1146">
        <v>49</v>
      </c>
      <c r="D1146" t="s">
        <v>404</v>
      </c>
      <c r="E1146">
        <v>9683333.1300000008</v>
      </c>
    </row>
    <row r="1147" spans="1:5" x14ac:dyDescent="0.25">
      <c r="A1147" t="s">
        <v>49</v>
      </c>
      <c r="B1147" s="179">
        <v>43855</v>
      </c>
      <c r="C1147">
        <v>49</v>
      </c>
      <c r="D1147" t="s">
        <v>405</v>
      </c>
      <c r="E1147">
        <v>1295387.6399999999</v>
      </c>
    </row>
    <row r="1148" spans="1:5" x14ac:dyDescent="0.25">
      <c r="A1148" t="s">
        <v>49</v>
      </c>
      <c r="B1148" s="179">
        <v>43855</v>
      </c>
      <c r="C1148">
        <v>49</v>
      </c>
      <c r="D1148" t="s">
        <v>406</v>
      </c>
      <c r="E1148">
        <v>444663.91</v>
      </c>
    </row>
    <row r="1149" spans="1:5" x14ac:dyDescent="0.25">
      <c r="A1149" t="s">
        <v>49</v>
      </c>
      <c r="B1149" s="179">
        <v>43855</v>
      </c>
      <c r="C1149">
        <v>49</v>
      </c>
      <c r="D1149" t="s">
        <v>407</v>
      </c>
      <c r="E1149">
        <v>173240.14</v>
      </c>
    </row>
    <row r="1150" spans="1:5" x14ac:dyDescent="0.25">
      <c r="A1150" t="s">
        <v>49</v>
      </c>
      <c r="B1150" s="179">
        <v>43855</v>
      </c>
      <c r="C1150">
        <v>49</v>
      </c>
      <c r="D1150" t="s">
        <v>408</v>
      </c>
      <c r="E1150">
        <v>0</v>
      </c>
    </row>
    <row r="1151" spans="1:5" x14ac:dyDescent="0.25">
      <c r="A1151" t="s">
        <v>49</v>
      </c>
      <c r="B1151" s="179">
        <v>43855</v>
      </c>
      <c r="C1151">
        <v>49</v>
      </c>
      <c r="D1151" t="s">
        <v>409</v>
      </c>
      <c r="E1151">
        <v>10882049.77</v>
      </c>
    </row>
    <row r="1152" spans="1:5" x14ac:dyDescent="0.25">
      <c r="A1152" t="s">
        <v>49</v>
      </c>
      <c r="B1152" s="179">
        <v>43855</v>
      </c>
      <c r="C1152">
        <v>49</v>
      </c>
      <c r="D1152" t="s">
        <v>410</v>
      </c>
      <c r="E1152">
        <v>5037720.88</v>
      </c>
    </row>
    <row r="1153" spans="1:5" x14ac:dyDescent="0.25">
      <c r="A1153" t="s">
        <v>49</v>
      </c>
      <c r="B1153" s="179">
        <v>43855</v>
      </c>
      <c r="C1153">
        <v>49</v>
      </c>
      <c r="D1153" t="s">
        <v>411</v>
      </c>
      <c r="E1153">
        <v>261212.74</v>
      </c>
    </row>
    <row r="1154" spans="1:5" x14ac:dyDescent="0.25">
      <c r="A1154" t="s">
        <v>49</v>
      </c>
      <c r="B1154" s="179">
        <v>43855</v>
      </c>
      <c r="C1154">
        <v>49</v>
      </c>
      <c r="D1154" t="s">
        <v>412</v>
      </c>
      <c r="E1154">
        <v>669442.82999999996</v>
      </c>
    </row>
    <row r="1155" spans="1:5" x14ac:dyDescent="0.25">
      <c r="A1155" t="s">
        <v>49</v>
      </c>
      <c r="B1155" s="179">
        <v>43855</v>
      </c>
      <c r="C1155">
        <v>49</v>
      </c>
      <c r="D1155" t="s">
        <v>413</v>
      </c>
      <c r="E1155">
        <v>246059.75</v>
      </c>
    </row>
    <row r="1156" spans="1:5" x14ac:dyDescent="0.25">
      <c r="A1156" t="s">
        <v>49</v>
      </c>
      <c r="B1156" s="179">
        <v>43855</v>
      </c>
      <c r="C1156">
        <v>49</v>
      </c>
      <c r="D1156" t="s">
        <v>414</v>
      </c>
      <c r="E1156">
        <v>0</v>
      </c>
    </row>
    <row r="1157" spans="1:5" x14ac:dyDescent="0.25">
      <c r="A1157" t="s">
        <v>49</v>
      </c>
      <c r="B1157" s="179">
        <v>43890</v>
      </c>
      <c r="C1157">
        <v>49</v>
      </c>
      <c r="D1157" t="s">
        <v>403</v>
      </c>
      <c r="E1157">
        <v>18638210.699999999</v>
      </c>
    </row>
    <row r="1158" spans="1:5" x14ac:dyDescent="0.25">
      <c r="A1158" t="s">
        <v>49</v>
      </c>
      <c r="B1158" s="179">
        <v>43890</v>
      </c>
      <c r="C1158">
        <v>49</v>
      </c>
      <c r="D1158" t="s">
        <v>404</v>
      </c>
      <c r="E1158">
        <v>9572895.1999999993</v>
      </c>
    </row>
    <row r="1159" spans="1:5" x14ac:dyDescent="0.25">
      <c r="A1159" t="s">
        <v>49</v>
      </c>
      <c r="B1159" s="179">
        <v>43890</v>
      </c>
      <c r="C1159">
        <v>49</v>
      </c>
      <c r="D1159" t="s">
        <v>405</v>
      </c>
      <c r="E1159">
        <v>1306093.93</v>
      </c>
    </row>
    <row r="1160" spans="1:5" x14ac:dyDescent="0.25">
      <c r="A1160" t="s">
        <v>49</v>
      </c>
      <c r="B1160" s="179">
        <v>43890</v>
      </c>
      <c r="C1160">
        <v>49</v>
      </c>
      <c r="D1160" t="s">
        <v>406</v>
      </c>
      <c r="E1160">
        <v>428782.89</v>
      </c>
    </row>
    <row r="1161" spans="1:5" x14ac:dyDescent="0.25">
      <c r="A1161" t="s">
        <v>49</v>
      </c>
      <c r="B1161" s="179">
        <v>43890</v>
      </c>
      <c r="C1161">
        <v>49</v>
      </c>
      <c r="D1161" t="s">
        <v>407</v>
      </c>
      <c r="E1161">
        <v>148714</v>
      </c>
    </row>
    <row r="1162" spans="1:5" x14ac:dyDescent="0.25">
      <c r="A1162" t="s">
        <v>49</v>
      </c>
      <c r="B1162" s="179">
        <v>43890</v>
      </c>
      <c r="C1162">
        <v>49</v>
      </c>
      <c r="D1162" t="s">
        <v>408</v>
      </c>
      <c r="E1162">
        <v>0</v>
      </c>
    </row>
    <row r="1163" spans="1:5" x14ac:dyDescent="0.25">
      <c r="A1163" t="s">
        <v>49</v>
      </c>
      <c r="B1163" s="179">
        <v>43890</v>
      </c>
      <c r="C1163">
        <v>49</v>
      </c>
      <c r="D1163" t="s">
        <v>409</v>
      </c>
      <c r="E1163">
        <v>11236483.630000001</v>
      </c>
    </row>
    <row r="1164" spans="1:5" x14ac:dyDescent="0.25">
      <c r="A1164" t="s">
        <v>49</v>
      </c>
      <c r="B1164" s="179">
        <v>43890</v>
      </c>
      <c r="C1164">
        <v>49</v>
      </c>
      <c r="D1164" t="s">
        <v>410</v>
      </c>
      <c r="E1164">
        <v>4236607.3</v>
      </c>
    </row>
    <row r="1165" spans="1:5" x14ac:dyDescent="0.25">
      <c r="A1165" t="s">
        <v>49</v>
      </c>
      <c r="B1165" s="179">
        <v>43890</v>
      </c>
      <c r="C1165">
        <v>49</v>
      </c>
      <c r="D1165" t="s">
        <v>411</v>
      </c>
      <c r="E1165">
        <v>399245.16</v>
      </c>
    </row>
    <row r="1166" spans="1:5" x14ac:dyDescent="0.25">
      <c r="A1166" t="s">
        <v>49</v>
      </c>
      <c r="B1166" s="179">
        <v>43890</v>
      </c>
      <c r="C1166">
        <v>49</v>
      </c>
      <c r="D1166" t="s">
        <v>412</v>
      </c>
      <c r="E1166">
        <v>630001.41</v>
      </c>
    </row>
    <row r="1167" spans="1:5" x14ac:dyDescent="0.25">
      <c r="A1167" t="s">
        <v>49</v>
      </c>
      <c r="B1167" s="179">
        <v>43890</v>
      </c>
      <c r="C1167">
        <v>49</v>
      </c>
      <c r="D1167" t="s">
        <v>413</v>
      </c>
      <c r="E1167">
        <v>164654.07</v>
      </c>
    </row>
    <row r="1168" spans="1:5" x14ac:dyDescent="0.25">
      <c r="A1168" t="s">
        <v>49</v>
      </c>
      <c r="B1168" s="179">
        <v>43890</v>
      </c>
      <c r="C1168">
        <v>49</v>
      </c>
      <c r="D1168" t="s">
        <v>414</v>
      </c>
      <c r="E1168">
        <v>0</v>
      </c>
    </row>
    <row r="1169" spans="1:5" x14ac:dyDescent="0.25">
      <c r="A1169" t="s">
        <v>49</v>
      </c>
      <c r="B1169" s="179">
        <v>43918</v>
      </c>
      <c r="C1169">
        <v>49</v>
      </c>
      <c r="D1169" t="s">
        <v>403</v>
      </c>
      <c r="E1169">
        <v>20036874.07</v>
      </c>
    </row>
    <row r="1170" spans="1:5" x14ac:dyDescent="0.25">
      <c r="A1170" t="s">
        <v>49</v>
      </c>
      <c r="B1170" s="179">
        <v>43918</v>
      </c>
      <c r="C1170">
        <v>49</v>
      </c>
      <c r="D1170" t="s">
        <v>404</v>
      </c>
      <c r="E1170">
        <v>9974116.6400000006</v>
      </c>
    </row>
    <row r="1171" spans="1:5" x14ac:dyDescent="0.25">
      <c r="A1171" t="s">
        <v>49</v>
      </c>
      <c r="B1171" s="179">
        <v>43918</v>
      </c>
      <c r="C1171">
        <v>49</v>
      </c>
      <c r="D1171" t="s">
        <v>405</v>
      </c>
      <c r="E1171">
        <v>1495271.06</v>
      </c>
    </row>
    <row r="1172" spans="1:5" x14ac:dyDescent="0.25">
      <c r="A1172" t="s">
        <v>49</v>
      </c>
      <c r="B1172" s="179">
        <v>43918</v>
      </c>
      <c r="C1172">
        <v>49</v>
      </c>
      <c r="D1172" t="s">
        <v>406</v>
      </c>
      <c r="E1172">
        <v>485219.09</v>
      </c>
    </row>
    <row r="1173" spans="1:5" x14ac:dyDescent="0.25">
      <c r="A1173" t="s">
        <v>49</v>
      </c>
      <c r="B1173" s="179">
        <v>43918</v>
      </c>
      <c r="C1173">
        <v>49</v>
      </c>
      <c r="D1173" t="s">
        <v>407</v>
      </c>
      <c r="E1173">
        <v>176188.09</v>
      </c>
    </row>
    <row r="1174" spans="1:5" x14ac:dyDescent="0.25">
      <c r="A1174" t="s">
        <v>49</v>
      </c>
      <c r="B1174" s="179">
        <v>43918</v>
      </c>
      <c r="C1174">
        <v>49</v>
      </c>
      <c r="D1174" t="s">
        <v>408</v>
      </c>
      <c r="E1174">
        <v>0</v>
      </c>
    </row>
    <row r="1175" spans="1:5" x14ac:dyDescent="0.25">
      <c r="A1175" t="s">
        <v>49</v>
      </c>
      <c r="B1175" s="179">
        <v>43918</v>
      </c>
      <c r="C1175">
        <v>49</v>
      </c>
      <c r="D1175" t="s">
        <v>409</v>
      </c>
      <c r="E1175">
        <v>12570627.76</v>
      </c>
    </row>
    <row r="1176" spans="1:5" x14ac:dyDescent="0.25">
      <c r="A1176" t="s">
        <v>49</v>
      </c>
      <c r="B1176" s="179">
        <v>43918</v>
      </c>
      <c r="C1176">
        <v>49</v>
      </c>
      <c r="D1176" t="s">
        <v>410</v>
      </c>
      <c r="E1176">
        <v>4472982.7300000004</v>
      </c>
    </row>
    <row r="1177" spans="1:5" x14ac:dyDescent="0.25">
      <c r="A1177" t="s">
        <v>49</v>
      </c>
      <c r="B1177" s="179">
        <v>43918</v>
      </c>
      <c r="C1177">
        <v>49</v>
      </c>
      <c r="D1177" t="s">
        <v>411</v>
      </c>
      <c r="E1177">
        <v>454512.66</v>
      </c>
    </row>
    <row r="1178" spans="1:5" x14ac:dyDescent="0.25">
      <c r="A1178" t="s">
        <v>49</v>
      </c>
      <c r="B1178" s="179">
        <v>43918</v>
      </c>
      <c r="C1178">
        <v>49</v>
      </c>
      <c r="D1178" t="s">
        <v>412</v>
      </c>
      <c r="E1178">
        <v>684268.87</v>
      </c>
    </row>
    <row r="1179" spans="1:5" x14ac:dyDescent="0.25">
      <c r="A1179" t="s">
        <v>49</v>
      </c>
      <c r="B1179" s="179">
        <v>43918</v>
      </c>
      <c r="C1179">
        <v>49</v>
      </c>
      <c r="D1179" t="s">
        <v>413</v>
      </c>
      <c r="E1179">
        <v>149339.57</v>
      </c>
    </row>
    <row r="1180" spans="1:5" x14ac:dyDescent="0.25">
      <c r="A1180" t="s">
        <v>49</v>
      </c>
      <c r="B1180" s="179">
        <v>43918</v>
      </c>
      <c r="C1180">
        <v>49</v>
      </c>
      <c r="D1180" t="s">
        <v>414</v>
      </c>
      <c r="E1180">
        <v>0</v>
      </c>
    </row>
    <row r="1181" spans="1:5" x14ac:dyDescent="0.25">
      <c r="A1181" t="s">
        <v>51</v>
      </c>
      <c r="B1181" s="179">
        <v>43554</v>
      </c>
      <c r="C1181">
        <v>49</v>
      </c>
      <c r="D1181" t="s">
        <v>403</v>
      </c>
      <c r="E1181">
        <v>23948959.989999998</v>
      </c>
    </row>
    <row r="1182" spans="1:5" x14ac:dyDescent="0.25">
      <c r="A1182" t="s">
        <v>51</v>
      </c>
      <c r="B1182" s="179">
        <v>43554</v>
      </c>
      <c r="C1182">
        <v>49</v>
      </c>
      <c r="D1182" t="s">
        <v>404</v>
      </c>
      <c r="E1182">
        <v>10545979.68</v>
      </c>
    </row>
    <row r="1183" spans="1:5" x14ac:dyDescent="0.25">
      <c r="A1183" t="s">
        <v>51</v>
      </c>
      <c r="B1183" s="179">
        <v>43554</v>
      </c>
      <c r="C1183">
        <v>49</v>
      </c>
      <c r="D1183" t="s">
        <v>405</v>
      </c>
      <c r="E1183">
        <v>3068731.97</v>
      </c>
    </row>
    <row r="1184" spans="1:5" x14ac:dyDescent="0.25">
      <c r="A1184" t="s">
        <v>51</v>
      </c>
      <c r="B1184" s="179">
        <v>43554</v>
      </c>
      <c r="C1184">
        <v>49</v>
      </c>
      <c r="D1184" t="s">
        <v>406</v>
      </c>
      <c r="E1184">
        <v>2730862.27</v>
      </c>
    </row>
    <row r="1185" spans="1:5" x14ac:dyDescent="0.25">
      <c r="A1185" t="s">
        <v>51</v>
      </c>
      <c r="B1185" s="179">
        <v>43554</v>
      </c>
      <c r="C1185">
        <v>49</v>
      </c>
      <c r="D1185" t="s">
        <v>407</v>
      </c>
      <c r="E1185">
        <v>2292944.7000000002</v>
      </c>
    </row>
    <row r="1186" spans="1:5" x14ac:dyDescent="0.25">
      <c r="A1186" t="s">
        <v>51</v>
      </c>
      <c r="B1186" s="179">
        <v>43554</v>
      </c>
      <c r="C1186">
        <v>49</v>
      </c>
      <c r="D1186" t="s">
        <v>408</v>
      </c>
      <c r="E1186">
        <v>0</v>
      </c>
    </row>
    <row r="1187" spans="1:5" x14ac:dyDescent="0.25">
      <c r="A1187" t="s">
        <v>51</v>
      </c>
      <c r="B1187" s="179">
        <v>43554</v>
      </c>
      <c r="C1187">
        <v>49</v>
      </c>
      <c r="D1187" t="s">
        <v>409</v>
      </c>
      <c r="E1187">
        <v>17011230.489999998</v>
      </c>
    </row>
    <row r="1188" spans="1:5" x14ac:dyDescent="0.25">
      <c r="A1188" t="s">
        <v>51</v>
      </c>
      <c r="B1188" s="179">
        <v>43554</v>
      </c>
      <c r="C1188">
        <v>49</v>
      </c>
      <c r="D1188" t="s">
        <v>410</v>
      </c>
      <c r="E1188">
        <v>7309628.0300000003</v>
      </c>
    </row>
    <row r="1189" spans="1:5" x14ac:dyDescent="0.25">
      <c r="A1189" t="s">
        <v>51</v>
      </c>
      <c r="B1189" s="179">
        <v>43554</v>
      </c>
      <c r="C1189">
        <v>49</v>
      </c>
      <c r="D1189" t="s">
        <v>411</v>
      </c>
      <c r="E1189">
        <v>1053284.27</v>
      </c>
    </row>
    <row r="1190" spans="1:5" x14ac:dyDescent="0.25">
      <c r="A1190" t="s">
        <v>51</v>
      </c>
      <c r="B1190" s="179">
        <v>43554</v>
      </c>
      <c r="C1190">
        <v>49</v>
      </c>
      <c r="D1190" t="s">
        <v>412</v>
      </c>
      <c r="E1190">
        <v>1527954.06</v>
      </c>
    </row>
    <row r="1191" spans="1:5" x14ac:dyDescent="0.25">
      <c r="A1191" t="s">
        <v>51</v>
      </c>
      <c r="B1191" s="179">
        <v>43554</v>
      </c>
      <c r="C1191">
        <v>49</v>
      </c>
      <c r="D1191" t="s">
        <v>413</v>
      </c>
      <c r="E1191">
        <v>592013.97</v>
      </c>
    </row>
    <row r="1192" spans="1:5" x14ac:dyDescent="0.25">
      <c r="A1192" t="s">
        <v>51</v>
      </c>
      <c r="B1192" s="179">
        <v>43554</v>
      </c>
      <c r="C1192">
        <v>49</v>
      </c>
      <c r="D1192" t="s">
        <v>414</v>
      </c>
      <c r="E1192">
        <v>0</v>
      </c>
    </row>
    <row r="1193" spans="1:5" x14ac:dyDescent="0.25">
      <c r="A1193" t="s">
        <v>51</v>
      </c>
      <c r="B1193" s="179">
        <v>43582</v>
      </c>
      <c r="C1193">
        <v>49</v>
      </c>
      <c r="D1193" t="s">
        <v>403</v>
      </c>
      <c r="E1193">
        <v>24878527.969999999</v>
      </c>
    </row>
    <row r="1194" spans="1:5" x14ac:dyDescent="0.25">
      <c r="A1194" t="s">
        <v>51</v>
      </c>
      <c r="B1194" s="179">
        <v>43582</v>
      </c>
      <c r="C1194">
        <v>49</v>
      </c>
      <c r="D1194" t="s">
        <v>404</v>
      </c>
      <c r="E1194">
        <v>10845566.67</v>
      </c>
    </row>
    <row r="1195" spans="1:5" x14ac:dyDescent="0.25">
      <c r="A1195" t="s">
        <v>51</v>
      </c>
      <c r="B1195" s="179">
        <v>43582</v>
      </c>
      <c r="C1195">
        <v>49</v>
      </c>
      <c r="D1195" t="s">
        <v>405</v>
      </c>
      <c r="E1195">
        <v>3255663</v>
      </c>
    </row>
    <row r="1196" spans="1:5" x14ac:dyDescent="0.25">
      <c r="A1196" t="s">
        <v>51</v>
      </c>
      <c r="B1196" s="179">
        <v>43582</v>
      </c>
      <c r="C1196">
        <v>49</v>
      </c>
      <c r="D1196" t="s">
        <v>406</v>
      </c>
      <c r="E1196">
        <v>2995140.63</v>
      </c>
    </row>
    <row r="1197" spans="1:5" x14ac:dyDescent="0.25">
      <c r="A1197" t="s">
        <v>51</v>
      </c>
      <c r="B1197" s="179">
        <v>43582</v>
      </c>
      <c r="C1197">
        <v>49</v>
      </c>
      <c r="D1197" t="s">
        <v>407</v>
      </c>
      <c r="E1197">
        <v>2622382</v>
      </c>
    </row>
    <row r="1198" spans="1:5" x14ac:dyDescent="0.25">
      <c r="A1198" t="s">
        <v>51</v>
      </c>
      <c r="B1198" s="179">
        <v>43582</v>
      </c>
      <c r="C1198">
        <v>49</v>
      </c>
      <c r="D1198" t="s">
        <v>408</v>
      </c>
      <c r="E1198">
        <v>0</v>
      </c>
    </row>
    <row r="1199" spans="1:5" x14ac:dyDescent="0.25">
      <c r="A1199" t="s">
        <v>51</v>
      </c>
      <c r="B1199" s="179">
        <v>43582</v>
      </c>
      <c r="C1199">
        <v>49</v>
      </c>
      <c r="D1199" t="s">
        <v>409</v>
      </c>
      <c r="E1199">
        <v>19152907.309999999</v>
      </c>
    </row>
    <row r="1200" spans="1:5" x14ac:dyDescent="0.25">
      <c r="A1200" t="s">
        <v>51</v>
      </c>
      <c r="B1200" s="179">
        <v>43582</v>
      </c>
      <c r="C1200">
        <v>49</v>
      </c>
      <c r="D1200" t="s">
        <v>410</v>
      </c>
      <c r="E1200">
        <v>8076780.4299999997</v>
      </c>
    </row>
    <row r="1201" spans="1:5" x14ac:dyDescent="0.25">
      <c r="A1201" t="s">
        <v>51</v>
      </c>
      <c r="B1201" s="179">
        <v>43582</v>
      </c>
      <c r="C1201">
        <v>49</v>
      </c>
      <c r="D1201" t="s">
        <v>411</v>
      </c>
      <c r="E1201">
        <v>1251672.1200000001</v>
      </c>
    </row>
    <row r="1202" spans="1:5" x14ac:dyDescent="0.25">
      <c r="A1202" t="s">
        <v>51</v>
      </c>
      <c r="B1202" s="179">
        <v>43582</v>
      </c>
      <c r="C1202">
        <v>49</v>
      </c>
      <c r="D1202" t="s">
        <v>412</v>
      </c>
      <c r="E1202">
        <v>1709248.69</v>
      </c>
    </row>
    <row r="1203" spans="1:5" x14ac:dyDescent="0.25">
      <c r="A1203" t="s">
        <v>51</v>
      </c>
      <c r="B1203" s="179">
        <v>43582</v>
      </c>
      <c r="C1203">
        <v>49</v>
      </c>
      <c r="D1203" t="s">
        <v>413</v>
      </c>
      <c r="E1203">
        <v>949761.64</v>
      </c>
    </row>
    <row r="1204" spans="1:5" x14ac:dyDescent="0.25">
      <c r="A1204" t="s">
        <v>51</v>
      </c>
      <c r="B1204" s="179">
        <v>43582</v>
      </c>
      <c r="C1204">
        <v>49</v>
      </c>
      <c r="D1204" t="s">
        <v>414</v>
      </c>
      <c r="E1204">
        <v>184861.14</v>
      </c>
    </row>
    <row r="1205" spans="1:5" x14ac:dyDescent="0.25">
      <c r="A1205" t="s">
        <v>51</v>
      </c>
      <c r="B1205" s="179">
        <v>43610</v>
      </c>
      <c r="C1205">
        <v>49</v>
      </c>
      <c r="D1205" t="s">
        <v>403</v>
      </c>
      <c r="E1205">
        <v>22919895.629999999</v>
      </c>
    </row>
    <row r="1206" spans="1:5" x14ac:dyDescent="0.25">
      <c r="A1206" t="s">
        <v>51</v>
      </c>
      <c r="B1206" s="179">
        <v>43610</v>
      </c>
      <c r="C1206">
        <v>49</v>
      </c>
      <c r="D1206" t="s">
        <v>404</v>
      </c>
      <c r="E1206">
        <v>10306016.369999999</v>
      </c>
    </row>
    <row r="1207" spans="1:5" x14ac:dyDescent="0.25">
      <c r="A1207" t="s">
        <v>51</v>
      </c>
      <c r="B1207" s="179">
        <v>43610</v>
      </c>
      <c r="C1207">
        <v>49</v>
      </c>
      <c r="D1207" t="s">
        <v>405</v>
      </c>
      <c r="E1207">
        <v>3048447.72</v>
      </c>
    </row>
    <row r="1208" spans="1:5" x14ac:dyDescent="0.25">
      <c r="A1208" t="s">
        <v>51</v>
      </c>
      <c r="B1208" s="179">
        <v>43610</v>
      </c>
      <c r="C1208">
        <v>49</v>
      </c>
      <c r="D1208" t="s">
        <v>406</v>
      </c>
      <c r="E1208">
        <v>2343513.7200000002</v>
      </c>
    </row>
    <row r="1209" spans="1:5" x14ac:dyDescent="0.25">
      <c r="A1209" t="s">
        <v>51</v>
      </c>
      <c r="B1209" s="179">
        <v>43610</v>
      </c>
      <c r="C1209">
        <v>49</v>
      </c>
      <c r="D1209" t="s">
        <v>407</v>
      </c>
      <c r="E1209">
        <v>1924769.8</v>
      </c>
    </row>
    <row r="1210" spans="1:5" x14ac:dyDescent="0.25">
      <c r="A1210" t="s">
        <v>51</v>
      </c>
      <c r="B1210" s="179">
        <v>43610</v>
      </c>
      <c r="C1210">
        <v>49</v>
      </c>
      <c r="D1210" t="s">
        <v>408</v>
      </c>
      <c r="E1210">
        <v>302.91000000000003</v>
      </c>
    </row>
    <row r="1211" spans="1:5" x14ac:dyDescent="0.25">
      <c r="A1211" t="s">
        <v>51</v>
      </c>
      <c r="B1211" s="179">
        <v>43610</v>
      </c>
      <c r="C1211">
        <v>49</v>
      </c>
      <c r="D1211" t="s">
        <v>409</v>
      </c>
      <c r="E1211">
        <v>18162292.239999998</v>
      </c>
    </row>
    <row r="1212" spans="1:5" x14ac:dyDescent="0.25">
      <c r="A1212" t="s">
        <v>51</v>
      </c>
      <c r="B1212" s="179">
        <v>43610</v>
      </c>
      <c r="C1212">
        <v>49</v>
      </c>
      <c r="D1212" t="s">
        <v>410</v>
      </c>
      <c r="E1212">
        <v>7432004.9199999999</v>
      </c>
    </row>
    <row r="1213" spans="1:5" x14ac:dyDescent="0.25">
      <c r="A1213" t="s">
        <v>51</v>
      </c>
      <c r="B1213" s="179">
        <v>43610</v>
      </c>
      <c r="C1213">
        <v>49</v>
      </c>
      <c r="D1213" t="s">
        <v>411</v>
      </c>
      <c r="E1213">
        <v>991207.18</v>
      </c>
    </row>
    <row r="1214" spans="1:5" x14ac:dyDescent="0.25">
      <c r="A1214" t="s">
        <v>51</v>
      </c>
      <c r="B1214" s="179">
        <v>43610</v>
      </c>
      <c r="C1214">
        <v>49</v>
      </c>
      <c r="D1214" t="s">
        <v>412</v>
      </c>
      <c r="E1214">
        <v>1470164.19</v>
      </c>
    </row>
    <row r="1215" spans="1:5" x14ac:dyDescent="0.25">
      <c r="A1215" t="s">
        <v>51</v>
      </c>
      <c r="B1215" s="179">
        <v>43610</v>
      </c>
      <c r="C1215">
        <v>49</v>
      </c>
      <c r="D1215" t="s">
        <v>413</v>
      </c>
      <c r="E1215">
        <v>965380.52</v>
      </c>
    </row>
    <row r="1216" spans="1:5" x14ac:dyDescent="0.25">
      <c r="A1216" t="s">
        <v>51</v>
      </c>
      <c r="B1216" s="179">
        <v>43610</v>
      </c>
      <c r="C1216">
        <v>49</v>
      </c>
      <c r="D1216" t="s">
        <v>414</v>
      </c>
      <c r="E1216">
        <v>236294.59</v>
      </c>
    </row>
    <row r="1217" spans="1:5" x14ac:dyDescent="0.25">
      <c r="A1217" t="s">
        <v>51</v>
      </c>
      <c r="B1217" s="179">
        <v>43645</v>
      </c>
      <c r="C1217">
        <v>49</v>
      </c>
      <c r="D1217" t="s">
        <v>403</v>
      </c>
      <c r="E1217">
        <v>21551987.190000001</v>
      </c>
    </row>
    <row r="1218" spans="1:5" x14ac:dyDescent="0.25">
      <c r="A1218" t="s">
        <v>51</v>
      </c>
      <c r="B1218" s="179">
        <v>43645</v>
      </c>
      <c r="C1218">
        <v>49</v>
      </c>
      <c r="D1218" t="s">
        <v>404</v>
      </c>
      <c r="E1218">
        <v>10054739.130000001</v>
      </c>
    </row>
    <row r="1219" spans="1:5" x14ac:dyDescent="0.25">
      <c r="A1219" t="s">
        <v>51</v>
      </c>
      <c r="B1219" s="179">
        <v>43645</v>
      </c>
      <c r="C1219">
        <v>49</v>
      </c>
      <c r="D1219" t="s">
        <v>405</v>
      </c>
      <c r="E1219">
        <v>2570467.79</v>
      </c>
    </row>
    <row r="1220" spans="1:5" x14ac:dyDescent="0.25">
      <c r="A1220" t="s">
        <v>51</v>
      </c>
      <c r="B1220" s="179">
        <v>43645</v>
      </c>
      <c r="C1220">
        <v>49</v>
      </c>
      <c r="D1220" t="s">
        <v>406</v>
      </c>
      <c r="E1220">
        <v>1994824.81</v>
      </c>
    </row>
    <row r="1221" spans="1:5" x14ac:dyDescent="0.25">
      <c r="A1221" t="s">
        <v>51</v>
      </c>
      <c r="B1221" s="179">
        <v>43645</v>
      </c>
      <c r="C1221">
        <v>49</v>
      </c>
      <c r="D1221" t="s">
        <v>407</v>
      </c>
      <c r="E1221">
        <v>1622150.93</v>
      </c>
    </row>
    <row r="1222" spans="1:5" x14ac:dyDescent="0.25">
      <c r="A1222" t="s">
        <v>51</v>
      </c>
      <c r="B1222" s="179">
        <v>43645</v>
      </c>
      <c r="C1222">
        <v>49</v>
      </c>
      <c r="D1222" t="s">
        <v>408</v>
      </c>
      <c r="E1222">
        <v>207.93</v>
      </c>
    </row>
    <row r="1223" spans="1:5" x14ac:dyDescent="0.25">
      <c r="A1223" t="s">
        <v>51</v>
      </c>
      <c r="B1223" s="179">
        <v>43645</v>
      </c>
      <c r="C1223">
        <v>49</v>
      </c>
      <c r="D1223" t="s">
        <v>409</v>
      </c>
      <c r="E1223">
        <v>16658703.32</v>
      </c>
    </row>
    <row r="1224" spans="1:5" x14ac:dyDescent="0.25">
      <c r="A1224" t="s">
        <v>51</v>
      </c>
      <c r="B1224" s="179">
        <v>43645</v>
      </c>
      <c r="C1224">
        <v>49</v>
      </c>
      <c r="D1224" t="s">
        <v>410</v>
      </c>
      <c r="E1224">
        <v>6063902.3200000003</v>
      </c>
    </row>
    <row r="1225" spans="1:5" x14ac:dyDescent="0.25">
      <c r="A1225" t="s">
        <v>51</v>
      </c>
      <c r="B1225" s="179">
        <v>43645</v>
      </c>
      <c r="C1225">
        <v>49</v>
      </c>
      <c r="D1225" t="s">
        <v>411</v>
      </c>
      <c r="E1225">
        <v>699328.3</v>
      </c>
    </row>
    <row r="1226" spans="1:5" x14ac:dyDescent="0.25">
      <c r="A1226" t="s">
        <v>51</v>
      </c>
      <c r="B1226" s="179">
        <v>43645</v>
      </c>
      <c r="C1226">
        <v>49</v>
      </c>
      <c r="D1226" t="s">
        <v>412</v>
      </c>
      <c r="E1226">
        <v>1127999.44</v>
      </c>
    </row>
    <row r="1227" spans="1:5" x14ac:dyDescent="0.25">
      <c r="A1227" t="s">
        <v>51</v>
      </c>
      <c r="B1227" s="179">
        <v>43645</v>
      </c>
      <c r="C1227">
        <v>49</v>
      </c>
      <c r="D1227" t="s">
        <v>413</v>
      </c>
      <c r="E1227">
        <v>408466.14</v>
      </c>
    </row>
    <row r="1228" spans="1:5" x14ac:dyDescent="0.25">
      <c r="A1228" t="s">
        <v>51</v>
      </c>
      <c r="B1228" s="179">
        <v>43645</v>
      </c>
      <c r="C1228">
        <v>49</v>
      </c>
      <c r="D1228" t="s">
        <v>414</v>
      </c>
      <c r="E1228">
        <v>152763.01</v>
      </c>
    </row>
    <row r="1229" spans="1:5" x14ac:dyDescent="0.25">
      <c r="A1229" t="s">
        <v>51</v>
      </c>
      <c r="B1229" s="179">
        <v>43673</v>
      </c>
      <c r="C1229">
        <v>49</v>
      </c>
      <c r="D1229" t="s">
        <v>403</v>
      </c>
      <c r="E1229">
        <v>22260805.960000001</v>
      </c>
    </row>
    <row r="1230" spans="1:5" x14ac:dyDescent="0.25">
      <c r="A1230" t="s">
        <v>51</v>
      </c>
      <c r="B1230" s="179">
        <v>43673</v>
      </c>
      <c r="C1230">
        <v>49</v>
      </c>
      <c r="D1230" t="s">
        <v>404</v>
      </c>
      <c r="E1230">
        <v>10011437.6</v>
      </c>
    </row>
    <row r="1231" spans="1:5" x14ac:dyDescent="0.25">
      <c r="A1231" t="s">
        <v>51</v>
      </c>
      <c r="B1231" s="179">
        <v>43673</v>
      </c>
      <c r="C1231">
        <v>49</v>
      </c>
      <c r="D1231" t="s">
        <v>405</v>
      </c>
      <c r="E1231">
        <v>2922503.1</v>
      </c>
    </row>
    <row r="1232" spans="1:5" x14ac:dyDescent="0.25">
      <c r="A1232" t="s">
        <v>51</v>
      </c>
      <c r="B1232" s="179">
        <v>43673</v>
      </c>
      <c r="C1232">
        <v>49</v>
      </c>
      <c r="D1232" t="s">
        <v>406</v>
      </c>
      <c r="E1232">
        <v>2638864.88</v>
      </c>
    </row>
    <row r="1233" spans="1:5" x14ac:dyDescent="0.25">
      <c r="A1233" t="s">
        <v>51</v>
      </c>
      <c r="B1233" s="179">
        <v>43673</v>
      </c>
      <c r="C1233">
        <v>49</v>
      </c>
      <c r="D1233" t="s">
        <v>407</v>
      </c>
      <c r="E1233">
        <v>2202562.6800000002</v>
      </c>
    </row>
    <row r="1234" spans="1:5" x14ac:dyDescent="0.25">
      <c r="A1234" t="s">
        <v>51</v>
      </c>
      <c r="B1234" s="179">
        <v>43673</v>
      </c>
      <c r="C1234">
        <v>49</v>
      </c>
      <c r="D1234" t="s">
        <v>408</v>
      </c>
      <c r="E1234">
        <v>224.38</v>
      </c>
    </row>
    <row r="1235" spans="1:5" x14ac:dyDescent="0.25">
      <c r="A1235" t="s">
        <v>51</v>
      </c>
      <c r="B1235" s="179">
        <v>43673</v>
      </c>
      <c r="C1235">
        <v>49</v>
      </c>
      <c r="D1235" t="s">
        <v>409</v>
      </c>
      <c r="E1235">
        <v>15954209.619999999</v>
      </c>
    </row>
    <row r="1236" spans="1:5" x14ac:dyDescent="0.25">
      <c r="A1236" t="s">
        <v>51</v>
      </c>
      <c r="B1236" s="179">
        <v>43673</v>
      </c>
      <c r="C1236">
        <v>49</v>
      </c>
      <c r="D1236" t="s">
        <v>410</v>
      </c>
      <c r="E1236">
        <v>5536339.6900000004</v>
      </c>
    </row>
    <row r="1237" spans="1:5" x14ac:dyDescent="0.25">
      <c r="A1237" t="s">
        <v>51</v>
      </c>
      <c r="B1237" s="179">
        <v>43673</v>
      </c>
      <c r="C1237">
        <v>49</v>
      </c>
      <c r="D1237" t="s">
        <v>411</v>
      </c>
      <c r="E1237">
        <v>603293.24</v>
      </c>
    </row>
    <row r="1238" spans="1:5" x14ac:dyDescent="0.25">
      <c r="A1238" t="s">
        <v>51</v>
      </c>
      <c r="B1238" s="179">
        <v>43673</v>
      </c>
      <c r="C1238">
        <v>49</v>
      </c>
      <c r="D1238" t="s">
        <v>412</v>
      </c>
      <c r="E1238">
        <v>1067843.95</v>
      </c>
    </row>
    <row r="1239" spans="1:5" x14ac:dyDescent="0.25">
      <c r="A1239" t="s">
        <v>51</v>
      </c>
      <c r="B1239" s="179">
        <v>43673</v>
      </c>
      <c r="C1239">
        <v>49</v>
      </c>
      <c r="D1239" t="s">
        <v>413</v>
      </c>
      <c r="E1239">
        <v>535890.80000000005</v>
      </c>
    </row>
    <row r="1240" spans="1:5" x14ac:dyDescent="0.25">
      <c r="A1240" t="s">
        <v>51</v>
      </c>
      <c r="B1240" s="179">
        <v>43673</v>
      </c>
      <c r="C1240">
        <v>49</v>
      </c>
      <c r="D1240" t="s">
        <v>414</v>
      </c>
      <c r="E1240">
        <v>15995.64</v>
      </c>
    </row>
    <row r="1241" spans="1:5" x14ac:dyDescent="0.25">
      <c r="A1241" t="s">
        <v>51</v>
      </c>
      <c r="B1241" s="179">
        <v>43708</v>
      </c>
      <c r="C1241">
        <v>49</v>
      </c>
      <c r="D1241" t="s">
        <v>403</v>
      </c>
      <c r="E1241">
        <v>24687390.399999999</v>
      </c>
    </row>
    <row r="1242" spans="1:5" x14ac:dyDescent="0.25">
      <c r="A1242" t="s">
        <v>51</v>
      </c>
      <c r="B1242" s="179">
        <v>43708</v>
      </c>
      <c r="C1242">
        <v>49</v>
      </c>
      <c r="D1242" t="s">
        <v>404</v>
      </c>
      <c r="E1242">
        <v>10232132.949999999</v>
      </c>
    </row>
    <row r="1243" spans="1:5" x14ac:dyDescent="0.25">
      <c r="A1243" t="s">
        <v>51</v>
      </c>
      <c r="B1243" s="179">
        <v>43708</v>
      </c>
      <c r="C1243">
        <v>49</v>
      </c>
      <c r="D1243" t="s">
        <v>405</v>
      </c>
      <c r="E1243">
        <v>2905936.49</v>
      </c>
    </row>
    <row r="1244" spans="1:5" x14ac:dyDescent="0.25">
      <c r="A1244" t="s">
        <v>51</v>
      </c>
      <c r="B1244" s="179">
        <v>43708</v>
      </c>
      <c r="C1244">
        <v>49</v>
      </c>
      <c r="D1244" t="s">
        <v>406</v>
      </c>
      <c r="E1244">
        <v>2282766.77</v>
      </c>
    </row>
    <row r="1245" spans="1:5" x14ac:dyDescent="0.25">
      <c r="A1245" t="s">
        <v>51</v>
      </c>
      <c r="B1245" s="179">
        <v>43708</v>
      </c>
      <c r="C1245">
        <v>49</v>
      </c>
      <c r="D1245" t="s">
        <v>407</v>
      </c>
      <c r="E1245">
        <v>1463114.88</v>
      </c>
    </row>
    <row r="1246" spans="1:5" x14ac:dyDescent="0.25">
      <c r="A1246" t="s">
        <v>51</v>
      </c>
      <c r="B1246" s="179">
        <v>43708</v>
      </c>
      <c r="C1246">
        <v>49</v>
      </c>
      <c r="D1246" t="s">
        <v>408</v>
      </c>
      <c r="E1246">
        <v>241.03</v>
      </c>
    </row>
    <row r="1247" spans="1:5" x14ac:dyDescent="0.25">
      <c r="A1247" t="s">
        <v>51</v>
      </c>
      <c r="B1247" s="179">
        <v>43708</v>
      </c>
      <c r="C1247">
        <v>49</v>
      </c>
      <c r="D1247" t="s">
        <v>409</v>
      </c>
      <c r="E1247">
        <v>14766773.550000001</v>
      </c>
    </row>
    <row r="1248" spans="1:5" x14ac:dyDescent="0.25">
      <c r="A1248" t="s">
        <v>51</v>
      </c>
      <c r="B1248" s="179">
        <v>43708</v>
      </c>
      <c r="C1248">
        <v>49</v>
      </c>
      <c r="D1248" t="s">
        <v>410</v>
      </c>
      <c r="E1248">
        <v>5433270.0999999996</v>
      </c>
    </row>
    <row r="1249" spans="1:5" x14ac:dyDescent="0.25">
      <c r="A1249" t="s">
        <v>51</v>
      </c>
      <c r="B1249" s="179">
        <v>43708</v>
      </c>
      <c r="C1249">
        <v>49</v>
      </c>
      <c r="D1249" t="s">
        <v>411</v>
      </c>
      <c r="E1249">
        <v>508294.98</v>
      </c>
    </row>
    <row r="1250" spans="1:5" x14ac:dyDescent="0.25">
      <c r="A1250" t="s">
        <v>51</v>
      </c>
      <c r="B1250" s="179">
        <v>43708</v>
      </c>
      <c r="C1250">
        <v>49</v>
      </c>
      <c r="D1250" t="s">
        <v>412</v>
      </c>
      <c r="E1250">
        <v>943807.15</v>
      </c>
    </row>
    <row r="1251" spans="1:5" x14ac:dyDescent="0.25">
      <c r="A1251" t="s">
        <v>51</v>
      </c>
      <c r="B1251" s="179">
        <v>43708</v>
      </c>
      <c r="C1251">
        <v>49</v>
      </c>
      <c r="D1251" t="s">
        <v>413</v>
      </c>
      <c r="E1251">
        <v>451098.38</v>
      </c>
    </row>
    <row r="1252" spans="1:5" x14ac:dyDescent="0.25">
      <c r="A1252" t="s">
        <v>51</v>
      </c>
      <c r="B1252" s="179">
        <v>43708</v>
      </c>
      <c r="C1252">
        <v>49</v>
      </c>
      <c r="D1252" t="s">
        <v>414</v>
      </c>
      <c r="E1252">
        <v>16006.28</v>
      </c>
    </row>
    <row r="1253" spans="1:5" x14ac:dyDescent="0.25">
      <c r="A1253" t="s">
        <v>51</v>
      </c>
      <c r="B1253" s="179">
        <v>43736</v>
      </c>
      <c r="C1253">
        <v>49</v>
      </c>
      <c r="D1253" t="s">
        <v>403</v>
      </c>
      <c r="E1253">
        <v>26974256.73</v>
      </c>
    </row>
    <row r="1254" spans="1:5" x14ac:dyDescent="0.25">
      <c r="A1254" t="s">
        <v>51</v>
      </c>
      <c r="B1254" s="179">
        <v>43736</v>
      </c>
      <c r="C1254">
        <v>49</v>
      </c>
      <c r="D1254" t="s">
        <v>404</v>
      </c>
      <c r="E1254">
        <v>10764769.77</v>
      </c>
    </row>
    <row r="1255" spans="1:5" x14ac:dyDescent="0.25">
      <c r="A1255" t="s">
        <v>51</v>
      </c>
      <c r="B1255" s="179">
        <v>43736</v>
      </c>
      <c r="C1255">
        <v>49</v>
      </c>
      <c r="D1255" t="s">
        <v>405</v>
      </c>
      <c r="E1255">
        <v>3287017.02</v>
      </c>
    </row>
    <row r="1256" spans="1:5" x14ac:dyDescent="0.25">
      <c r="A1256" t="s">
        <v>51</v>
      </c>
      <c r="B1256" s="179">
        <v>43736</v>
      </c>
      <c r="C1256">
        <v>49</v>
      </c>
      <c r="D1256" t="s">
        <v>406</v>
      </c>
      <c r="E1256">
        <v>2738787.06</v>
      </c>
    </row>
    <row r="1257" spans="1:5" x14ac:dyDescent="0.25">
      <c r="A1257" t="s">
        <v>51</v>
      </c>
      <c r="B1257" s="179">
        <v>43736</v>
      </c>
      <c r="C1257">
        <v>49</v>
      </c>
      <c r="D1257" t="s">
        <v>407</v>
      </c>
      <c r="E1257">
        <v>2656610.21</v>
      </c>
    </row>
    <row r="1258" spans="1:5" x14ac:dyDescent="0.25">
      <c r="A1258" t="s">
        <v>51</v>
      </c>
      <c r="B1258" s="179">
        <v>43736</v>
      </c>
      <c r="C1258">
        <v>49</v>
      </c>
      <c r="D1258" t="s">
        <v>408</v>
      </c>
      <c r="E1258">
        <v>257.88</v>
      </c>
    </row>
    <row r="1259" spans="1:5" x14ac:dyDescent="0.25">
      <c r="A1259" t="s">
        <v>51</v>
      </c>
      <c r="B1259" s="179">
        <v>43736</v>
      </c>
      <c r="C1259">
        <v>49</v>
      </c>
      <c r="D1259" t="s">
        <v>409</v>
      </c>
      <c r="E1259">
        <v>14155510.119999999</v>
      </c>
    </row>
    <row r="1260" spans="1:5" x14ac:dyDescent="0.25">
      <c r="A1260" t="s">
        <v>51</v>
      </c>
      <c r="B1260" s="179">
        <v>43736</v>
      </c>
      <c r="C1260">
        <v>49</v>
      </c>
      <c r="D1260" t="s">
        <v>410</v>
      </c>
      <c r="E1260">
        <v>5396850.0099999998</v>
      </c>
    </row>
    <row r="1261" spans="1:5" x14ac:dyDescent="0.25">
      <c r="A1261" t="s">
        <v>51</v>
      </c>
      <c r="B1261" s="179">
        <v>43736</v>
      </c>
      <c r="C1261">
        <v>49</v>
      </c>
      <c r="D1261" t="s">
        <v>411</v>
      </c>
      <c r="E1261">
        <v>510251.55</v>
      </c>
    </row>
    <row r="1262" spans="1:5" x14ac:dyDescent="0.25">
      <c r="A1262" t="s">
        <v>51</v>
      </c>
      <c r="B1262" s="179">
        <v>43736</v>
      </c>
      <c r="C1262">
        <v>49</v>
      </c>
      <c r="D1262" t="s">
        <v>412</v>
      </c>
      <c r="E1262">
        <v>923430.74</v>
      </c>
    </row>
    <row r="1263" spans="1:5" x14ac:dyDescent="0.25">
      <c r="A1263" t="s">
        <v>51</v>
      </c>
      <c r="B1263" s="179">
        <v>43736</v>
      </c>
      <c r="C1263">
        <v>49</v>
      </c>
      <c r="D1263" t="s">
        <v>413</v>
      </c>
      <c r="E1263">
        <v>555225.42000000004</v>
      </c>
    </row>
    <row r="1264" spans="1:5" x14ac:dyDescent="0.25">
      <c r="A1264" t="s">
        <v>51</v>
      </c>
      <c r="B1264" s="179">
        <v>43736</v>
      </c>
      <c r="C1264">
        <v>49</v>
      </c>
      <c r="D1264" t="s">
        <v>414</v>
      </c>
      <c r="E1264">
        <v>0</v>
      </c>
    </row>
    <row r="1265" spans="1:5" x14ac:dyDescent="0.25">
      <c r="A1265" t="s">
        <v>51</v>
      </c>
      <c r="B1265" s="179">
        <v>43764</v>
      </c>
      <c r="C1265">
        <v>49</v>
      </c>
      <c r="D1265" t="s">
        <v>403</v>
      </c>
      <c r="E1265">
        <v>27019706.449999999</v>
      </c>
    </row>
    <row r="1266" spans="1:5" x14ac:dyDescent="0.25">
      <c r="A1266" t="s">
        <v>51</v>
      </c>
      <c r="B1266" s="179">
        <v>43764</v>
      </c>
      <c r="C1266">
        <v>49</v>
      </c>
      <c r="D1266" t="s">
        <v>404</v>
      </c>
      <c r="E1266">
        <v>11021645.25</v>
      </c>
    </row>
    <row r="1267" spans="1:5" x14ac:dyDescent="0.25">
      <c r="A1267" t="s">
        <v>51</v>
      </c>
      <c r="B1267" s="179">
        <v>43764</v>
      </c>
      <c r="C1267">
        <v>49</v>
      </c>
      <c r="D1267" t="s">
        <v>405</v>
      </c>
      <c r="E1267">
        <v>3143218.11</v>
      </c>
    </row>
    <row r="1268" spans="1:5" x14ac:dyDescent="0.25">
      <c r="A1268" t="s">
        <v>51</v>
      </c>
      <c r="B1268" s="179">
        <v>43764</v>
      </c>
      <c r="C1268">
        <v>49</v>
      </c>
      <c r="D1268" t="s">
        <v>406</v>
      </c>
      <c r="E1268">
        <v>2351074.4900000002</v>
      </c>
    </row>
    <row r="1269" spans="1:5" x14ac:dyDescent="0.25">
      <c r="A1269" t="s">
        <v>51</v>
      </c>
      <c r="B1269" s="179">
        <v>43764</v>
      </c>
      <c r="C1269">
        <v>49</v>
      </c>
      <c r="D1269" t="s">
        <v>407</v>
      </c>
      <c r="E1269">
        <v>1344464.39</v>
      </c>
    </row>
    <row r="1270" spans="1:5" x14ac:dyDescent="0.25">
      <c r="A1270" t="s">
        <v>51</v>
      </c>
      <c r="B1270" s="179">
        <v>43764</v>
      </c>
      <c r="C1270">
        <v>49</v>
      </c>
      <c r="D1270" t="s">
        <v>408</v>
      </c>
      <c r="E1270">
        <v>274.89999999999998</v>
      </c>
    </row>
    <row r="1271" spans="1:5" x14ac:dyDescent="0.25">
      <c r="A1271" t="s">
        <v>51</v>
      </c>
      <c r="B1271" s="179">
        <v>43764</v>
      </c>
      <c r="C1271">
        <v>49</v>
      </c>
      <c r="D1271" t="s">
        <v>409</v>
      </c>
      <c r="E1271">
        <v>13661238.93</v>
      </c>
    </row>
    <row r="1272" spans="1:5" x14ac:dyDescent="0.25">
      <c r="A1272" t="s">
        <v>51</v>
      </c>
      <c r="B1272" s="179">
        <v>43764</v>
      </c>
      <c r="C1272">
        <v>49</v>
      </c>
      <c r="D1272" t="s">
        <v>410</v>
      </c>
      <c r="E1272">
        <v>5399199.6699999999</v>
      </c>
    </row>
    <row r="1273" spans="1:5" x14ac:dyDescent="0.25">
      <c r="A1273" t="s">
        <v>51</v>
      </c>
      <c r="B1273" s="179">
        <v>43764</v>
      </c>
      <c r="C1273">
        <v>49</v>
      </c>
      <c r="D1273" t="s">
        <v>411</v>
      </c>
      <c r="E1273">
        <v>502765.03</v>
      </c>
    </row>
    <row r="1274" spans="1:5" x14ac:dyDescent="0.25">
      <c r="A1274" t="s">
        <v>51</v>
      </c>
      <c r="B1274" s="179">
        <v>43764</v>
      </c>
      <c r="C1274">
        <v>49</v>
      </c>
      <c r="D1274" t="s">
        <v>412</v>
      </c>
      <c r="E1274">
        <v>987219.99</v>
      </c>
    </row>
    <row r="1275" spans="1:5" x14ac:dyDescent="0.25">
      <c r="A1275" t="s">
        <v>51</v>
      </c>
      <c r="B1275" s="179">
        <v>43764</v>
      </c>
      <c r="C1275">
        <v>49</v>
      </c>
      <c r="D1275" t="s">
        <v>413</v>
      </c>
      <c r="E1275">
        <v>422408.38</v>
      </c>
    </row>
    <row r="1276" spans="1:5" x14ac:dyDescent="0.25">
      <c r="A1276" t="s">
        <v>51</v>
      </c>
      <c r="B1276" s="179">
        <v>43764</v>
      </c>
      <c r="C1276">
        <v>49</v>
      </c>
      <c r="D1276" t="s">
        <v>414</v>
      </c>
      <c r="E1276">
        <v>0</v>
      </c>
    </row>
    <row r="1277" spans="1:5" x14ac:dyDescent="0.25">
      <c r="A1277" t="s">
        <v>51</v>
      </c>
      <c r="B1277" s="179">
        <v>43799</v>
      </c>
      <c r="C1277">
        <v>49</v>
      </c>
      <c r="D1277" t="s">
        <v>403</v>
      </c>
      <c r="E1277">
        <v>28393160.27</v>
      </c>
    </row>
    <row r="1278" spans="1:5" x14ac:dyDescent="0.25">
      <c r="A1278" t="s">
        <v>51</v>
      </c>
      <c r="B1278" s="179">
        <v>43799</v>
      </c>
      <c r="C1278">
        <v>49</v>
      </c>
      <c r="D1278" t="s">
        <v>404</v>
      </c>
      <c r="E1278">
        <v>11487833.09</v>
      </c>
    </row>
    <row r="1279" spans="1:5" x14ac:dyDescent="0.25">
      <c r="A1279" t="s">
        <v>51</v>
      </c>
      <c r="B1279" s="179">
        <v>43799</v>
      </c>
      <c r="C1279">
        <v>49</v>
      </c>
      <c r="D1279" t="s">
        <v>405</v>
      </c>
      <c r="E1279">
        <v>3295758.01</v>
      </c>
    </row>
    <row r="1280" spans="1:5" x14ac:dyDescent="0.25">
      <c r="A1280" t="s">
        <v>51</v>
      </c>
      <c r="B1280" s="179">
        <v>43799</v>
      </c>
      <c r="C1280">
        <v>49</v>
      </c>
      <c r="D1280" t="s">
        <v>406</v>
      </c>
      <c r="E1280">
        <v>2816810.39</v>
      </c>
    </row>
    <row r="1281" spans="1:5" x14ac:dyDescent="0.25">
      <c r="A1281" t="s">
        <v>51</v>
      </c>
      <c r="B1281" s="179">
        <v>43799</v>
      </c>
      <c r="C1281">
        <v>49</v>
      </c>
      <c r="D1281" t="s">
        <v>407</v>
      </c>
      <c r="E1281">
        <v>1843595.82</v>
      </c>
    </row>
    <row r="1282" spans="1:5" x14ac:dyDescent="0.25">
      <c r="A1282" t="s">
        <v>51</v>
      </c>
      <c r="B1282" s="179">
        <v>43799</v>
      </c>
      <c r="C1282">
        <v>49</v>
      </c>
      <c r="D1282" t="s">
        <v>408</v>
      </c>
      <c r="E1282">
        <v>290.26</v>
      </c>
    </row>
    <row r="1283" spans="1:5" x14ac:dyDescent="0.25">
      <c r="A1283" t="s">
        <v>51</v>
      </c>
      <c r="B1283" s="179">
        <v>43799</v>
      </c>
      <c r="C1283">
        <v>49</v>
      </c>
      <c r="D1283" t="s">
        <v>409</v>
      </c>
      <c r="E1283">
        <v>14205363.689999999</v>
      </c>
    </row>
    <row r="1284" spans="1:5" x14ac:dyDescent="0.25">
      <c r="A1284" t="s">
        <v>51</v>
      </c>
      <c r="B1284" s="179">
        <v>43799</v>
      </c>
      <c r="C1284">
        <v>49</v>
      </c>
      <c r="D1284" t="s">
        <v>410</v>
      </c>
      <c r="E1284">
        <v>5667046.3300000001</v>
      </c>
    </row>
    <row r="1285" spans="1:5" x14ac:dyDescent="0.25">
      <c r="A1285" t="s">
        <v>51</v>
      </c>
      <c r="B1285" s="179">
        <v>43799</v>
      </c>
      <c r="C1285">
        <v>49</v>
      </c>
      <c r="D1285" t="s">
        <v>411</v>
      </c>
      <c r="E1285">
        <v>550455.23</v>
      </c>
    </row>
    <row r="1286" spans="1:5" x14ac:dyDescent="0.25">
      <c r="A1286" t="s">
        <v>51</v>
      </c>
      <c r="B1286" s="179">
        <v>43799</v>
      </c>
      <c r="C1286">
        <v>49</v>
      </c>
      <c r="D1286" t="s">
        <v>412</v>
      </c>
      <c r="E1286">
        <v>1108829.67</v>
      </c>
    </row>
    <row r="1287" spans="1:5" x14ac:dyDescent="0.25">
      <c r="A1287" t="s">
        <v>51</v>
      </c>
      <c r="B1287" s="179">
        <v>43799</v>
      </c>
      <c r="C1287">
        <v>49</v>
      </c>
      <c r="D1287" t="s">
        <v>413</v>
      </c>
      <c r="E1287">
        <v>572076.73</v>
      </c>
    </row>
    <row r="1288" spans="1:5" x14ac:dyDescent="0.25">
      <c r="A1288" t="s">
        <v>51</v>
      </c>
      <c r="B1288" s="179">
        <v>43799</v>
      </c>
      <c r="C1288">
        <v>49</v>
      </c>
      <c r="D1288" t="s">
        <v>414</v>
      </c>
      <c r="E1288">
        <v>53902.9</v>
      </c>
    </row>
    <row r="1289" spans="1:5" x14ac:dyDescent="0.25">
      <c r="A1289" t="s">
        <v>51</v>
      </c>
      <c r="B1289" s="179">
        <v>43820</v>
      </c>
      <c r="C1289">
        <v>49</v>
      </c>
      <c r="D1289" t="s">
        <v>403</v>
      </c>
      <c r="E1289">
        <v>28669787.050000001</v>
      </c>
    </row>
    <row r="1290" spans="1:5" x14ac:dyDescent="0.25">
      <c r="A1290" t="s">
        <v>51</v>
      </c>
      <c r="B1290" s="179">
        <v>43820</v>
      </c>
      <c r="C1290">
        <v>49</v>
      </c>
      <c r="D1290" t="s">
        <v>404</v>
      </c>
      <c r="E1290">
        <v>11790592.26</v>
      </c>
    </row>
    <row r="1291" spans="1:5" x14ac:dyDescent="0.25">
      <c r="A1291" t="s">
        <v>51</v>
      </c>
      <c r="B1291" s="179">
        <v>43820</v>
      </c>
      <c r="C1291">
        <v>49</v>
      </c>
      <c r="D1291" t="s">
        <v>405</v>
      </c>
      <c r="E1291">
        <v>3217826.91</v>
      </c>
    </row>
    <row r="1292" spans="1:5" x14ac:dyDescent="0.25">
      <c r="A1292" t="s">
        <v>51</v>
      </c>
      <c r="B1292" s="179">
        <v>43820</v>
      </c>
      <c r="C1292">
        <v>49</v>
      </c>
      <c r="D1292" t="s">
        <v>406</v>
      </c>
      <c r="E1292">
        <v>2651679.0099999998</v>
      </c>
    </row>
    <row r="1293" spans="1:5" x14ac:dyDescent="0.25">
      <c r="A1293" t="s">
        <v>51</v>
      </c>
      <c r="B1293" s="179">
        <v>43820</v>
      </c>
      <c r="C1293">
        <v>49</v>
      </c>
      <c r="D1293" t="s">
        <v>407</v>
      </c>
      <c r="E1293">
        <v>2628496.7400000002</v>
      </c>
    </row>
    <row r="1294" spans="1:5" x14ac:dyDescent="0.25">
      <c r="A1294" t="s">
        <v>51</v>
      </c>
      <c r="B1294" s="179">
        <v>43820</v>
      </c>
      <c r="C1294">
        <v>49</v>
      </c>
      <c r="D1294" t="s">
        <v>408</v>
      </c>
      <c r="E1294">
        <v>18674.21</v>
      </c>
    </row>
    <row r="1295" spans="1:5" x14ac:dyDescent="0.25">
      <c r="A1295" t="s">
        <v>51</v>
      </c>
      <c r="B1295" s="179">
        <v>43820</v>
      </c>
      <c r="C1295">
        <v>49</v>
      </c>
      <c r="D1295" t="s">
        <v>409</v>
      </c>
      <c r="E1295">
        <v>14901224.619999999</v>
      </c>
    </row>
    <row r="1296" spans="1:5" x14ac:dyDescent="0.25">
      <c r="A1296" t="s">
        <v>51</v>
      </c>
      <c r="B1296" s="179">
        <v>43820</v>
      </c>
      <c r="C1296">
        <v>49</v>
      </c>
      <c r="D1296" t="s">
        <v>410</v>
      </c>
      <c r="E1296">
        <v>5884502.0700000003</v>
      </c>
    </row>
    <row r="1297" spans="1:5" x14ac:dyDescent="0.25">
      <c r="A1297" t="s">
        <v>51</v>
      </c>
      <c r="B1297" s="179">
        <v>43820</v>
      </c>
      <c r="C1297">
        <v>49</v>
      </c>
      <c r="D1297" t="s">
        <v>411</v>
      </c>
      <c r="E1297">
        <v>601405.93999999994</v>
      </c>
    </row>
    <row r="1298" spans="1:5" x14ac:dyDescent="0.25">
      <c r="A1298" t="s">
        <v>51</v>
      </c>
      <c r="B1298" s="179">
        <v>43820</v>
      </c>
      <c r="C1298">
        <v>49</v>
      </c>
      <c r="D1298" t="s">
        <v>412</v>
      </c>
      <c r="E1298">
        <v>1277449.3700000001</v>
      </c>
    </row>
    <row r="1299" spans="1:5" x14ac:dyDescent="0.25">
      <c r="A1299" t="s">
        <v>51</v>
      </c>
      <c r="B1299" s="179">
        <v>43820</v>
      </c>
      <c r="C1299">
        <v>49</v>
      </c>
      <c r="D1299" t="s">
        <v>413</v>
      </c>
      <c r="E1299">
        <v>672536.07</v>
      </c>
    </row>
    <row r="1300" spans="1:5" x14ac:dyDescent="0.25">
      <c r="A1300" t="s">
        <v>51</v>
      </c>
      <c r="B1300" s="179">
        <v>43820</v>
      </c>
      <c r="C1300">
        <v>49</v>
      </c>
      <c r="D1300" t="s">
        <v>414</v>
      </c>
      <c r="E1300">
        <v>0</v>
      </c>
    </row>
    <row r="1301" spans="1:5" x14ac:dyDescent="0.25">
      <c r="A1301" t="s">
        <v>51</v>
      </c>
      <c r="B1301" s="179">
        <v>43855</v>
      </c>
      <c r="C1301">
        <v>49</v>
      </c>
      <c r="D1301" t="s">
        <v>403</v>
      </c>
      <c r="E1301">
        <v>30785289.190000001</v>
      </c>
    </row>
    <row r="1302" spans="1:5" x14ac:dyDescent="0.25">
      <c r="A1302" t="s">
        <v>51</v>
      </c>
      <c r="B1302" s="179">
        <v>43855</v>
      </c>
      <c r="C1302">
        <v>49</v>
      </c>
      <c r="D1302" t="s">
        <v>404</v>
      </c>
      <c r="E1302">
        <v>12455623.68</v>
      </c>
    </row>
    <row r="1303" spans="1:5" x14ac:dyDescent="0.25">
      <c r="A1303" t="s">
        <v>51</v>
      </c>
      <c r="B1303" s="179">
        <v>43855</v>
      </c>
      <c r="C1303">
        <v>49</v>
      </c>
      <c r="D1303" t="s">
        <v>405</v>
      </c>
      <c r="E1303">
        <v>3390222.69</v>
      </c>
    </row>
    <row r="1304" spans="1:5" x14ac:dyDescent="0.25">
      <c r="A1304" t="s">
        <v>51</v>
      </c>
      <c r="B1304" s="179">
        <v>43855</v>
      </c>
      <c r="C1304">
        <v>49</v>
      </c>
      <c r="D1304" t="s">
        <v>406</v>
      </c>
      <c r="E1304">
        <v>2536874.15</v>
      </c>
    </row>
    <row r="1305" spans="1:5" x14ac:dyDescent="0.25">
      <c r="A1305" t="s">
        <v>51</v>
      </c>
      <c r="B1305" s="179">
        <v>43855</v>
      </c>
      <c r="C1305">
        <v>49</v>
      </c>
      <c r="D1305" t="s">
        <v>407</v>
      </c>
      <c r="E1305">
        <v>2768601.02</v>
      </c>
    </row>
    <row r="1306" spans="1:5" x14ac:dyDescent="0.25">
      <c r="A1306" t="s">
        <v>51</v>
      </c>
      <c r="B1306" s="179">
        <v>43855</v>
      </c>
      <c r="C1306">
        <v>49</v>
      </c>
      <c r="D1306" t="s">
        <v>408</v>
      </c>
      <c r="E1306">
        <v>18614.240000000002</v>
      </c>
    </row>
    <row r="1307" spans="1:5" x14ac:dyDescent="0.25">
      <c r="A1307" t="s">
        <v>51</v>
      </c>
      <c r="B1307" s="179">
        <v>43855</v>
      </c>
      <c r="C1307">
        <v>49</v>
      </c>
      <c r="D1307" t="s">
        <v>409</v>
      </c>
      <c r="E1307">
        <v>17937457.510000002</v>
      </c>
    </row>
    <row r="1308" spans="1:5" x14ac:dyDescent="0.25">
      <c r="A1308" t="s">
        <v>51</v>
      </c>
      <c r="B1308" s="179">
        <v>43855</v>
      </c>
      <c r="C1308">
        <v>49</v>
      </c>
      <c r="D1308" t="s">
        <v>410</v>
      </c>
      <c r="E1308">
        <v>6723390.4299999997</v>
      </c>
    </row>
    <row r="1309" spans="1:5" x14ac:dyDescent="0.25">
      <c r="A1309" t="s">
        <v>51</v>
      </c>
      <c r="B1309" s="179">
        <v>43855</v>
      </c>
      <c r="C1309">
        <v>49</v>
      </c>
      <c r="D1309" t="s">
        <v>411</v>
      </c>
      <c r="E1309">
        <v>1001313.56</v>
      </c>
    </row>
    <row r="1310" spans="1:5" x14ac:dyDescent="0.25">
      <c r="A1310" t="s">
        <v>51</v>
      </c>
      <c r="B1310" s="179">
        <v>43855</v>
      </c>
      <c r="C1310">
        <v>49</v>
      </c>
      <c r="D1310" t="s">
        <v>412</v>
      </c>
      <c r="E1310">
        <v>1326725.3999999999</v>
      </c>
    </row>
    <row r="1311" spans="1:5" x14ac:dyDescent="0.25">
      <c r="A1311" t="s">
        <v>51</v>
      </c>
      <c r="B1311" s="179">
        <v>43855</v>
      </c>
      <c r="C1311">
        <v>49</v>
      </c>
      <c r="D1311" t="s">
        <v>413</v>
      </c>
      <c r="E1311">
        <v>944605.42</v>
      </c>
    </row>
    <row r="1312" spans="1:5" x14ac:dyDescent="0.25">
      <c r="A1312" t="s">
        <v>51</v>
      </c>
      <c r="B1312" s="179">
        <v>43855</v>
      </c>
      <c r="C1312">
        <v>49</v>
      </c>
      <c r="D1312" t="s">
        <v>414</v>
      </c>
      <c r="E1312">
        <v>0</v>
      </c>
    </row>
    <row r="1313" spans="1:5" x14ac:dyDescent="0.25">
      <c r="A1313" t="s">
        <v>51</v>
      </c>
      <c r="B1313" s="179">
        <v>43890</v>
      </c>
      <c r="C1313">
        <v>49</v>
      </c>
      <c r="D1313" t="s">
        <v>403</v>
      </c>
      <c r="E1313">
        <v>34386706.990000002</v>
      </c>
    </row>
    <row r="1314" spans="1:5" x14ac:dyDescent="0.25">
      <c r="A1314" t="s">
        <v>51</v>
      </c>
      <c r="B1314" s="179">
        <v>43890</v>
      </c>
      <c r="C1314">
        <v>49</v>
      </c>
      <c r="D1314" t="s">
        <v>404</v>
      </c>
      <c r="E1314">
        <v>12748326.93</v>
      </c>
    </row>
    <row r="1315" spans="1:5" x14ac:dyDescent="0.25">
      <c r="A1315" t="s">
        <v>51</v>
      </c>
      <c r="B1315" s="179">
        <v>43890</v>
      </c>
      <c r="C1315">
        <v>49</v>
      </c>
      <c r="D1315" t="s">
        <v>405</v>
      </c>
      <c r="E1315">
        <v>3611153.08</v>
      </c>
    </row>
    <row r="1316" spans="1:5" x14ac:dyDescent="0.25">
      <c r="A1316" t="s">
        <v>51</v>
      </c>
      <c r="B1316" s="179">
        <v>43890</v>
      </c>
      <c r="C1316">
        <v>49</v>
      </c>
      <c r="D1316" t="s">
        <v>406</v>
      </c>
      <c r="E1316">
        <v>2732070.1</v>
      </c>
    </row>
    <row r="1317" spans="1:5" x14ac:dyDescent="0.25">
      <c r="A1317" t="s">
        <v>51</v>
      </c>
      <c r="B1317" s="179">
        <v>43890</v>
      </c>
      <c r="C1317">
        <v>49</v>
      </c>
      <c r="D1317" t="s">
        <v>407</v>
      </c>
      <c r="E1317">
        <v>1845385.03</v>
      </c>
    </row>
    <row r="1318" spans="1:5" x14ac:dyDescent="0.25">
      <c r="A1318" t="s">
        <v>51</v>
      </c>
      <c r="B1318" s="179">
        <v>43890</v>
      </c>
      <c r="C1318">
        <v>49</v>
      </c>
      <c r="D1318" t="s">
        <v>408</v>
      </c>
      <c r="E1318">
        <v>0</v>
      </c>
    </row>
    <row r="1319" spans="1:5" x14ac:dyDescent="0.25">
      <c r="A1319" t="s">
        <v>51</v>
      </c>
      <c r="B1319" s="179">
        <v>43890</v>
      </c>
      <c r="C1319">
        <v>49</v>
      </c>
      <c r="D1319" t="s">
        <v>409</v>
      </c>
      <c r="E1319">
        <v>22041992.27</v>
      </c>
    </row>
    <row r="1320" spans="1:5" x14ac:dyDescent="0.25">
      <c r="A1320" t="s">
        <v>51</v>
      </c>
      <c r="B1320" s="179">
        <v>43890</v>
      </c>
      <c r="C1320">
        <v>49</v>
      </c>
      <c r="D1320" t="s">
        <v>410</v>
      </c>
      <c r="E1320">
        <v>6083895.3399999999</v>
      </c>
    </row>
    <row r="1321" spans="1:5" x14ac:dyDescent="0.25">
      <c r="A1321" t="s">
        <v>51</v>
      </c>
      <c r="B1321" s="179">
        <v>43890</v>
      </c>
      <c r="C1321">
        <v>49</v>
      </c>
      <c r="D1321" t="s">
        <v>411</v>
      </c>
      <c r="E1321">
        <v>1289054.28</v>
      </c>
    </row>
    <row r="1322" spans="1:5" x14ac:dyDescent="0.25">
      <c r="A1322" t="s">
        <v>51</v>
      </c>
      <c r="B1322" s="179">
        <v>43890</v>
      </c>
      <c r="C1322">
        <v>49</v>
      </c>
      <c r="D1322" t="s">
        <v>412</v>
      </c>
      <c r="E1322">
        <v>1511590.78</v>
      </c>
    </row>
    <row r="1323" spans="1:5" x14ac:dyDescent="0.25">
      <c r="A1323" t="s">
        <v>51</v>
      </c>
      <c r="B1323" s="179">
        <v>43890</v>
      </c>
      <c r="C1323">
        <v>49</v>
      </c>
      <c r="D1323" t="s">
        <v>413</v>
      </c>
      <c r="E1323">
        <v>989626.87</v>
      </c>
    </row>
    <row r="1324" spans="1:5" x14ac:dyDescent="0.25">
      <c r="A1324" t="s">
        <v>51</v>
      </c>
      <c r="B1324" s="179">
        <v>43890</v>
      </c>
      <c r="C1324">
        <v>49</v>
      </c>
      <c r="D1324" t="s">
        <v>414</v>
      </c>
      <c r="E1324">
        <v>0</v>
      </c>
    </row>
    <row r="1325" spans="1:5" x14ac:dyDescent="0.25">
      <c r="A1325" t="s">
        <v>51</v>
      </c>
      <c r="B1325" s="179">
        <v>43918</v>
      </c>
      <c r="C1325">
        <v>49</v>
      </c>
      <c r="D1325" t="s">
        <v>403</v>
      </c>
      <c r="E1325">
        <v>36831988.590000004</v>
      </c>
    </row>
    <row r="1326" spans="1:5" x14ac:dyDescent="0.25">
      <c r="A1326" t="s">
        <v>51</v>
      </c>
      <c r="B1326" s="179">
        <v>43918</v>
      </c>
      <c r="C1326">
        <v>49</v>
      </c>
      <c r="D1326" t="s">
        <v>404</v>
      </c>
      <c r="E1326">
        <v>13132409.26</v>
      </c>
    </row>
    <row r="1327" spans="1:5" x14ac:dyDescent="0.25">
      <c r="A1327" t="s">
        <v>51</v>
      </c>
      <c r="B1327" s="179">
        <v>43918</v>
      </c>
      <c r="C1327">
        <v>49</v>
      </c>
      <c r="D1327" t="s">
        <v>405</v>
      </c>
      <c r="E1327">
        <v>4435443.38</v>
      </c>
    </row>
    <row r="1328" spans="1:5" x14ac:dyDescent="0.25">
      <c r="A1328" t="s">
        <v>51</v>
      </c>
      <c r="B1328" s="179">
        <v>43918</v>
      </c>
      <c r="C1328">
        <v>49</v>
      </c>
      <c r="D1328" t="s">
        <v>406</v>
      </c>
      <c r="E1328">
        <v>3551653.7</v>
      </c>
    </row>
    <row r="1329" spans="1:5" x14ac:dyDescent="0.25">
      <c r="A1329" t="s">
        <v>51</v>
      </c>
      <c r="B1329" s="179">
        <v>43918</v>
      </c>
      <c r="C1329">
        <v>49</v>
      </c>
      <c r="D1329" t="s">
        <v>407</v>
      </c>
      <c r="E1329">
        <v>2996523.2</v>
      </c>
    </row>
    <row r="1330" spans="1:5" x14ac:dyDescent="0.25">
      <c r="A1330" t="s">
        <v>51</v>
      </c>
      <c r="B1330" s="179">
        <v>43918</v>
      </c>
      <c r="C1330">
        <v>49</v>
      </c>
      <c r="D1330" t="s">
        <v>408</v>
      </c>
      <c r="E1330">
        <v>136.34</v>
      </c>
    </row>
    <row r="1331" spans="1:5" x14ac:dyDescent="0.25">
      <c r="A1331" t="s">
        <v>51</v>
      </c>
      <c r="B1331" s="179">
        <v>43918</v>
      </c>
      <c r="C1331">
        <v>49</v>
      </c>
      <c r="D1331" t="s">
        <v>409</v>
      </c>
      <c r="E1331">
        <v>24997127.25</v>
      </c>
    </row>
    <row r="1332" spans="1:5" x14ac:dyDescent="0.25">
      <c r="A1332" t="s">
        <v>51</v>
      </c>
      <c r="B1332" s="179">
        <v>43918</v>
      </c>
      <c r="C1332">
        <v>49</v>
      </c>
      <c r="D1332" t="s">
        <v>410</v>
      </c>
      <c r="E1332">
        <v>6355832.0199999996</v>
      </c>
    </row>
    <row r="1333" spans="1:5" x14ac:dyDescent="0.25">
      <c r="A1333" t="s">
        <v>51</v>
      </c>
      <c r="B1333" s="179">
        <v>43918</v>
      </c>
      <c r="C1333">
        <v>49</v>
      </c>
      <c r="D1333" t="s">
        <v>411</v>
      </c>
      <c r="E1333">
        <v>1683267.58</v>
      </c>
    </row>
    <row r="1334" spans="1:5" x14ac:dyDescent="0.25">
      <c r="A1334" t="s">
        <v>51</v>
      </c>
      <c r="B1334" s="179">
        <v>43918</v>
      </c>
      <c r="C1334">
        <v>49</v>
      </c>
      <c r="D1334" t="s">
        <v>412</v>
      </c>
      <c r="E1334">
        <v>1763482.34</v>
      </c>
    </row>
    <row r="1335" spans="1:5" x14ac:dyDescent="0.25">
      <c r="A1335" t="s">
        <v>51</v>
      </c>
      <c r="B1335" s="179">
        <v>43918</v>
      </c>
      <c r="C1335">
        <v>49</v>
      </c>
      <c r="D1335" t="s">
        <v>413</v>
      </c>
      <c r="E1335">
        <v>1325233.22</v>
      </c>
    </row>
    <row r="1336" spans="1:5" x14ac:dyDescent="0.25">
      <c r="A1336" t="s">
        <v>51</v>
      </c>
      <c r="B1336" s="179">
        <v>43918</v>
      </c>
      <c r="C1336">
        <v>49</v>
      </c>
      <c r="D1336" t="s">
        <v>414</v>
      </c>
      <c r="E1336">
        <v>0</v>
      </c>
    </row>
    <row r="1337" spans="1:5" x14ac:dyDescent="0.25">
      <c r="A1337" t="s">
        <v>54</v>
      </c>
      <c r="B1337" s="179">
        <v>43554</v>
      </c>
      <c r="C1337">
        <v>49</v>
      </c>
      <c r="D1337" t="s">
        <v>403</v>
      </c>
      <c r="E1337">
        <v>44374447.270000003</v>
      </c>
    </row>
    <row r="1338" spans="1:5" x14ac:dyDescent="0.25">
      <c r="A1338" t="s">
        <v>54</v>
      </c>
      <c r="B1338" s="179">
        <v>43554</v>
      </c>
      <c r="C1338">
        <v>49</v>
      </c>
      <c r="D1338" t="s">
        <v>404</v>
      </c>
      <c r="E1338">
        <v>3187133.96</v>
      </c>
    </row>
    <row r="1339" spans="1:5" x14ac:dyDescent="0.25">
      <c r="A1339" t="s">
        <v>54</v>
      </c>
      <c r="B1339" s="179">
        <v>43554</v>
      </c>
      <c r="C1339">
        <v>49</v>
      </c>
      <c r="D1339" t="s">
        <v>405</v>
      </c>
      <c r="E1339">
        <v>10605548.630000001</v>
      </c>
    </row>
    <row r="1340" spans="1:5" x14ac:dyDescent="0.25">
      <c r="A1340" t="s">
        <v>54</v>
      </c>
      <c r="B1340" s="179">
        <v>43554</v>
      </c>
      <c r="C1340">
        <v>49</v>
      </c>
      <c r="D1340" t="s">
        <v>406</v>
      </c>
      <c r="E1340">
        <v>18614726.379999999</v>
      </c>
    </row>
    <row r="1341" spans="1:5" x14ac:dyDescent="0.25">
      <c r="A1341" t="s">
        <v>54</v>
      </c>
      <c r="B1341" s="179">
        <v>43554</v>
      </c>
      <c r="C1341">
        <v>49</v>
      </c>
      <c r="D1341" t="s">
        <v>407</v>
      </c>
      <c r="E1341">
        <v>22899445.559999999</v>
      </c>
    </row>
    <row r="1342" spans="1:5" x14ac:dyDescent="0.25">
      <c r="A1342" t="s">
        <v>54</v>
      </c>
      <c r="B1342" s="179">
        <v>43554</v>
      </c>
      <c r="C1342">
        <v>49</v>
      </c>
      <c r="D1342" t="s">
        <v>408</v>
      </c>
      <c r="E1342">
        <v>18412.3</v>
      </c>
    </row>
    <row r="1343" spans="1:5" x14ac:dyDescent="0.25">
      <c r="A1343" t="s">
        <v>54</v>
      </c>
      <c r="B1343" s="179">
        <v>43554</v>
      </c>
      <c r="C1343">
        <v>49</v>
      </c>
      <c r="D1343" t="s">
        <v>409</v>
      </c>
      <c r="E1343">
        <v>35010854.549999997</v>
      </c>
    </row>
    <row r="1344" spans="1:5" x14ac:dyDescent="0.25">
      <c r="A1344" t="s">
        <v>54</v>
      </c>
      <c r="B1344" s="179">
        <v>43554</v>
      </c>
      <c r="C1344">
        <v>49</v>
      </c>
      <c r="D1344" t="s">
        <v>410</v>
      </c>
      <c r="E1344">
        <v>3815460.1</v>
      </c>
    </row>
    <row r="1345" spans="1:5" x14ac:dyDescent="0.25">
      <c r="A1345" t="s">
        <v>54</v>
      </c>
      <c r="B1345" s="179">
        <v>43554</v>
      </c>
      <c r="C1345">
        <v>49</v>
      </c>
      <c r="D1345" t="s">
        <v>411</v>
      </c>
      <c r="E1345">
        <v>5139355.42</v>
      </c>
    </row>
    <row r="1346" spans="1:5" x14ac:dyDescent="0.25">
      <c r="A1346" t="s">
        <v>54</v>
      </c>
      <c r="B1346" s="179">
        <v>43554</v>
      </c>
      <c r="C1346">
        <v>49</v>
      </c>
      <c r="D1346" t="s">
        <v>412</v>
      </c>
      <c r="E1346">
        <v>7151330.8499999996</v>
      </c>
    </row>
    <row r="1347" spans="1:5" x14ac:dyDescent="0.25">
      <c r="A1347" t="s">
        <v>54</v>
      </c>
      <c r="B1347" s="179">
        <v>43554</v>
      </c>
      <c r="C1347">
        <v>49</v>
      </c>
      <c r="D1347" t="s">
        <v>413</v>
      </c>
      <c r="E1347">
        <v>5096794.8499999996</v>
      </c>
    </row>
    <row r="1348" spans="1:5" x14ac:dyDescent="0.25">
      <c r="A1348" t="s">
        <v>54</v>
      </c>
      <c r="B1348" s="179">
        <v>43554</v>
      </c>
      <c r="C1348">
        <v>49</v>
      </c>
      <c r="D1348" t="s">
        <v>414</v>
      </c>
      <c r="E1348">
        <v>545681.56999999995</v>
      </c>
    </row>
    <row r="1349" spans="1:5" x14ac:dyDescent="0.25">
      <c r="A1349" t="s">
        <v>54</v>
      </c>
      <c r="B1349" s="179">
        <v>43582</v>
      </c>
      <c r="C1349">
        <v>49</v>
      </c>
      <c r="D1349" t="s">
        <v>403</v>
      </c>
      <c r="E1349">
        <v>38072945.619999997</v>
      </c>
    </row>
    <row r="1350" spans="1:5" x14ac:dyDescent="0.25">
      <c r="A1350" t="s">
        <v>54</v>
      </c>
      <c r="B1350" s="179">
        <v>43582</v>
      </c>
      <c r="C1350">
        <v>49</v>
      </c>
      <c r="D1350" t="s">
        <v>404</v>
      </c>
      <c r="E1350">
        <v>2762205.04</v>
      </c>
    </row>
    <row r="1351" spans="1:5" x14ac:dyDescent="0.25">
      <c r="A1351" t="s">
        <v>54</v>
      </c>
      <c r="B1351" s="179">
        <v>43582</v>
      </c>
      <c r="C1351">
        <v>49</v>
      </c>
      <c r="D1351" t="s">
        <v>405</v>
      </c>
      <c r="E1351">
        <v>9376827.6500000004</v>
      </c>
    </row>
    <row r="1352" spans="1:5" x14ac:dyDescent="0.25">
      <c r="A1352" t="s">
        <v>54</v>
      </c>
      <c r="B1352" s="179">
        <v>43582</v>
      </c>
      <c r="C1352">
        <v>49</v>
      </c>
      <c r="D1352" t="s">
        <v>406</v>
      </c>
      <c r="E1352">
        <v>16886604.93</v>
      </c>
    </row>
    <row r="1353" spans="1:5" x14ac:dyDescent="0.25">
      <c r="A1353" t="s">
        <v>54</v>
      </c>
      <c r="B1353" s="179">
        <v>43582</v>
      </c>
      <c r="C1353">
        <v>49</v>
      </c>
      <c r="D1353" t="s">
        <v>407</v>
      </c>
      <c r="E1353">
        <v>22100771.300000001</v>
      </c>
    </row>
    <row r="1354" spans="1:5" x14ac:dyDescent="0.25">
      <c r="A1354" t="s">
        <v>54</v>
      </c>
      <c r="B1354" s="179">
        <v>43582</v>
      </c>
      <c r="C1354">
        <v>49</v>
      </c>
      <c r="D1354" t="s">
        <v>408</v>
      </c>
      <c r="E1354">
        <v>24836.09</v>
      </c>
    </row>
    <row r="1355" spans="1:5" x14ac:dyDescent="0.25">
      <c r="A1355" t="s">
        <v>54</v>
      </c>
      <c r="B1355" s="179">
        <v>43582</v>
      </c>
      <c r="C1355">
        <v>49</v>
      </c>
      <c r="D1355" t="s">
        <v>409</v>
      </c>
      <c r="E1355">
        <v>25373381.18</v>
      </c>
    </row>
    <row r="1356" spans="1:5" x14ac:dyDescent="0.25">
      <c r="A1356" t="s">
        <v>54</v>
      </c>
      <c r="B1356" s="179">
        <v>43582</v>
      </c>
      <c r="C1356">
        <v>49</v>
      </c>
      <c r="D1356" t="s">
        <v>410</v>
      </c>
      <c r="E1356">
        <v>1981289.28</v>
      </c>
    </row>
    <row r="1357" spans="1:5" x14ac:dyDescent="0.25">
      <c r="A1357" t="s">
        <v>54</v>
      </c>
      <c r="B1357" s="179">
        <v>43582</v>
      </c>
      <c r="C1357">
        <v>49</v>
      </c>
      <c r="D1357" t="s">
        <v>411</v>
      </c>
      <c r="E1357">
        <v>3392083.57</v>
      </c>
    </row>
    <row r="1358" spans="1:5" x14ac:dyDescent="0.25">
      <c r="A1358" t="s">
        <v>54</v>
      </c>
      <c r="B1358" s="179">
        <v>43582</v>
      </c>
      <c r="C1358">
        <v>49</v>
      </c>
      <c r="D1358" t="s">
        <v>412</v>
      </c>
      <c r="E1358">
        <v>5645637.5800000001</v>
      </c>
    </row>
    <row r="1359" spans="1:5" x14ac:dyDescent="0.25">
      <c r="A1359" t="s">
        <v>54</v>
      </c>
      <c r="B1359" s="179">
        <v>43582</v>
      </c>
      <c r="C1359">
        <v>49</v>
      </c>
      <c r="D1359" t="s">
        <v>413</v>
      </c>
      <c r="E1359">
        <v>4395181.9000000004</v>
      </c>
    </row>
    <row r="1360" spans="1:5" x14ac:dyDescent="0.25">
      <c r="A1360" t="s">
        <v>54</v>
      </c>
      <c r="B1360" s="179">
        <v>43582</v>
      </c>
      <c r="C1360">
        <v>49</v>
      </c>
      <c r="D1360" t="s">
        <v>414</v>
      </c>
      <c r="E1360">
        <v>642057.98</v>
      </c>
    </row>
    <row r="1361" spans="1:5" x14ac:dyDescent="0.25">
      <c r="A1361" t="s">
        <v>54</v>
      </c>
      <c r="B1361" s="179">
        <v>43610</v>
      </c>
      <c r="C1361">
        <v>49</v>
      </c>
      <c r="D1361" t="s">
        <v>403</v>
      </c>
      <c r="E1361">
        <v>38244451.659999996</v>
      </c>
    </row>
    <row r="1362" spans="1:5" x14ac:dyDescent="0.25">
      <c r="A1362" t="s">
        <v>54</v>
      </c>
      <c r="B1362" s="179">
        <v>43610</v>
      </c>
      <c r="C1362">
        <v>49</v>
      </c>
      <c r="D1362" t="s">
        <v>404</v>
      </c>
      <c r="E1362">
        <v>2625358.66</v>
      </c>
    </row>
    <row r="1363" spans="1:5" x14ac:dyDescent="0.25">
      <c r="A1363" t="s">
        <v>54</v>
      </c>
      <c r="B1363" s="179">
        <v>43610</v>
      </c>
      <c r="C1363">
        <v>49</v>
      </c>
      <c r="D1363" t="s">
        <v>405</v>
      </c>
      <c r="E1363">
        <v>8898496.5800000001</v>
      </c>
    </row>
    <row r="1364" spans="1:5" x14ac:dyDescent="0.25">
      <c r="A1364" t="s">
        <v>54</v>
      </c>
      <c r="B1364" s="179">
        <v>43610</v>
      </c>
      <c r="C1364">
        <v>49</v>
      </c>
      <c r="D1364" t="s">
        <v>406</v>
      </c>
      <c r="E1364">
        <v>16085408.449999999</v>
      </c>
    </row>
    <row r="1365" spans="1:5" x14ac:dyDescent="0.25">
      <c r="A1365" t="s">
        <v>54</v>
      </c>
      <c r="B1365" s="179">
        <v>43610</v>
      </c>
      <c r="C1365">
        <v>49</v>
      </c>
      <c r="D1365" t="s">
        <v>407</v>
      </c>
      <c r="E1365">
        <v>20209300.030000001</v>
      </c>
    </row>
    <row r="1366" spans="1:5" x14ac:dyDescent="0.25">
      <c r="A1366" t="s">
        <v>54</v>
      </c>
      <c r="B1366" s="179">
        <v>43610</v>
      </c>
      <c r="C1366">
        <v>49</v>
      </c>
      <c r="D1366" t="s">
        <v>408</v>
      </c>
      <c r="E1366">
        <v>15002.61</v>
      </c>
    </row>
    <row r="1367" spans="1:5" x14ac:dyDescent="0.25">
      <c r="A1367" t="s">
        <v>54</v>
      </c>
      <c r="B1367" s="179">
        <v>43610</v>
      </c>
      <c r="C1367">
        <v>49</v>
      </c>
      <c r="D1367" t="s">
        <v>409</v>
      </c>
      <c r="E1367">
        <v>18235807.030000001</v>
      </c>
    </row>
    <row r="1368" spans="1:5" x14ac:dyDescent="0.25">
      <c r="A1368" t="s">
        <v>54</v>
      </c>
      <c r="B1368" s="179">
        <v>43610</v>
      </c>
      <c r="C1368">
        <v>49</v>
      </c>
      <c r="D1368" t="s">
        <v>410</v>
      </c>
      <c r="E1368">
        <v>1259002.44</v>
      </c>
    </row>
    <row r="1369" spans="1:5" x14ac:dyDescent="0.25">
      <c r="A1369" t="s">
        <v>54</v>
      </c>
      <c r="B1369" s="179">
        <v>43610</v>
      </c>
      <c r="C1369">
        <v>49</v>
      </c>
      <c r="D1369" t="s">
        <v>411</v>
      </c>
      <c r="E1369">
        <v>2062323.67</v>
      </c>
    </row>
    <row r="1370" spans="1:5" x14ac:dyDescent="0.25">
      <c r="A1370" t="s">
        <v>54</v>
      </c>
      <c r="B1370" s="179">
        <v>43610</v>
      </c>
      <c r="C1370">
        <v>49</v>
      </c>
      <c r="D1370" t="s">
        <v>412</v>
      </c>
      <c r="E1370">
        <v>3898857.65</v>
      </c>
    </row>
    <row r="1371" spans="1:5" x14ac:dyDescent="0.25">
      <c r="A1371" t="s">
        <v>54</v>
      </c>
      <c r="B1371" s="179">
        <v>43610</v>
      </c>
      <c r="C1371">
        <v>49</v>
      </c>
      <c r="D1371" t="s">
        <v>413</v>
      </c>
      <c r="E1371">
        <v>4214261.4800000004</v>
      </c>
    </row>
    <row r="1372" spans="1:5" x14ac:dyDescent="0.25">
      <c r="A1372" t="s">
        <v>54</v>
      </c>
      <c r="B1372" s="179">
        <v>43610</v>
      </c>
      <c r="C1372">
        <v>49</v>
      </c>
      <c r="D1372" t="s">
        <v>414</v>
      </c>
      <c r="E1372">
        <v>589881.96</v>
      </c>
    </row>
    <row r="1373" spans="1:5" x14ac:dyDescent="0.25">
      <c r="A1373" t="s">
        <v>54</v>
      </c>
      <c r="B1373" s="179">
        <v>43645</v>
      </c>
      <c r="C1373">
        <v>49</v>
      </c>
      <c r="D1373" t="s">
        <v>403</v>
      </c>
      <c r="E1373">
        <v>37884922.210000001</v>
      </c>
    </row>
    <row r="1374" spans="1:5" x14ac:dyDescent="0.25">
      <c r="A1374" t="s">
        <v>54</v>
      </c>
      <c r="B1374" s="179">
        <v>43645</v>
      </c>
      <c r="C1374">
        <v>49</v>
      </c>
      <c r="D1374" t="s">
        <v>404</v>
      </c>
      <c r="E1374">
        <v>2541588</v>
      </c>
    </row>
    <row r="1375" spans="1:5" x14ac:dyDescent="0.25">
      <c r="A1375" t="s">
        <v>54</v>
      </c>
      <c r="B1375" s="179">
        <v>43645</v>
      </c>
      <c r="C1375">
        <v>49</v>
      </c>
      <c r="D1375" t="s">
        <v>405</v>
      </c>
      <c r="E1375">
        <v>8692860.4700000007</v>
      </c>
    </row>
    <row r="1376" spans="1:5" x14ac:dyDescent="0.25">
      <c r="A1376" t="s">
        <v>54</v>
      </c>
      <c r="B1376" s="179">
        <v>43645</v>
      </c>
      <c r="C1376">
        <v>49</v>
      </c>
      <c r="D1376" t="s">
        <v>406</v>
      </c>
      <c r="E1376">
        <v>15733169.99</v>
      </c>
    </row>
    <row r="1377" spans="1:5" x14ac:dyDescent="0.25">
      <c r="A1377" t="s">
        <v>54</v>
      </c>
      <c r="B1377" s="179">
        <v>43645</v>
      </c>
      <c r="C1377">
        <v>49</v>
      </c>
      <c r="D1377" t="s">
        <v>407</v>
      </c>
      <c r="E1377">
        <v>19094126.75</v>
      </c>
    </row>
    <row r="1378" spans="1:5" x14ac:dyDescent="0.25">
      <c r="A1378" t="s">
        <v>54</v>
      </c>
      <c r="B1378" s="179">
        <v>43645</v>
      </c>
      <c r="C1378">
        <v>49</v>
      </c>
      <c r="D1378" t="s">
        <v>408</v>
      </c>
      <c r="E1378">
        <v>16955.61</v>
      </c>
    </row>
    <row r="1379" spans="1:5" x14ac:dyDescent="0.25">
      <c r="A1379" t="s">
        <v>54</v>
      </c>
      <c r="B1379" s="179">
        <v>43645</v>
      </c>
      <c r="C1379">
        <v>49</v>
      </c>
      <c r="D1379" t="s">
        <v>409</v>
      </c>
      <c r="E1379">
        <v>11664183.460000001</v>
      </c>
    </row>
    <row r="1380" spans="1:5" x14ac:dyDescent="0.25">
      <c r="A1380" t="s">
        <v>54</v>
      </c>
      <c r="B1380" s="179">
        <v>43645</v>
      </c>
      <c r="C1380">
        <v>49</v>
      </c>
      <c r="D1380" t="s">
        <v>410</v>
      </c>
      <c r="E1380">
        <v>823287</v>
      </c>
    </row>
    <row r="1381" spans="1:5" x14ac:dyDescent="0.25">
      <c r="A1381" t="s">
        <v>54</v>
      </c>
      <c r="B1381" s="179">
        <v>43645</v>
      </c>
      <c r="C1381">
        <v>49</v>
      </c>
      <c r="D1381" t="s">
        <v>411</v>
      </c>
      <c r="E1381">
        <v>1218502.22</v>
      </c>
    </row>
    <row r="1382" spans="1:5" x14ac:dyDescent="0.25">
      <c r="A1382" t="s">
        <v>54</v>
      </c>
      <c r="B1382" s="179">
        <v>43645</v>
      </c>
      <c r="C1382">
        <v>49</v>
      </c>
      <c r="D1382" t="s">
        <v>412</v>
      </c>
      <c r="E1382">
        <v>2737896.27</v>
      </c>
    </row>
    <row r="1383" spans="1:5" x14ac:dyDescent="0.25">
      <c r="A1383" t="s">
        <v>54</v>
      </c>
      <c r="B1383" s="179">
        <v>43645</v>
      </c>
      <c r="C1383">
        <v>49</v>
      </c>
      <c r="D1383" t="s">
        <v>413</v>
      </c>
      <c r="E1383">
        <v>2641807.2200000002</v>
      </c>
    </row>
    <row r="1384" spans="1:5" x14ac:dyDescent="0.25">
      <c r="A1384" t="s">
        <v>54</v>
      </c>
      <c r="B1384" s="179">
        <v>43645</v>
      </c>
      <c r="C1384">
        <v>49</v>
      </c>
      <c r="D1384" t="s">
        <v>414</v>
      </c>
      <c r="E1384">
        <v>530863.75</v>
      </c>
    </row>
    <row r="1385" spans="1:5" x14ac:dyDescent="0.25">
      <c r="A1385" t="s">
        <v>54</v>
      </c>
      <c r="B1385" s="179">
        <v>43673</v>
      </c>
      <c r="C1385">
        <v>49</v>
      </c>
      <c r="D1385" t="s">
        <v>403</v>
      </c>
      <c r="E1385">
        <v>56242792.869999997</v>
      </c>
    </row>
    <row r="1386" spans="1:5" x14ac:dyDescent="0.25">
      <c r="A1386" t="s">
        <v>54</v>
      </c>
      <c r="B1386" s="179">
        <v>43673</v>
      </c>
      <c r="C1386">
        <v>49</v>
      </c>
      <c r="D1386" t="s">
        <v>404</v>
      </c>
      <c r="E1386">
        <v>3401152.47</v>
      </c>
    </row>
    <row r="1387" spans="1:5" x14ac:dyDescent="0.25">
      <c r="A1387" t="s">
        <v>54</v>
      </c>
      <c r="B1387" s="179">
        <v>43673</v>
      </c>
      <c r="C1387">
        <v>49</v>
      </c>
      <c r="D1387" t="s">
        <v>405</v>
      </c>
      <c r="E1387">
        <v>10834756.16</v>
      </c>
    </row>
    <row r="1388" spans="1:5" x14ac:dyDescent="0.25">
      <c r="A1388" t="s">
        <v>54</v>
      </c>
      <c r="B1388" s="179">
        <v>43673</v>
      </c>
      <c r="C1388">
        <v>49</v>
      </c>
      <c r="D1388" t="s">
        <v>406</v>
      </c>
      <c r="E1388">
        <v>21967358.530000001</v>
      </c>
    </row>
    <row r="1389" spans="1:5" x14ac:dyDescent="0.25">
      <c r="A1389" t="s">
        <v>54</v>
      </c>
      <c r="B1389" s="179">
        <v>43673</v>
      </c>
      <c r="C1389">
        <v>49</v>
      </c>
      <c r="D1389" t="s">
        <v>407</v>
      </c>
      <c r="E1389">
        <v>22106031.100000001</v>
      </c>
    </row>
    <row r="1390" spans="1:5" x14ac:dyDescent="0.25">
      <c r="A1390" t="s">
        <v>54</v>
      </c>
      <c r="B1390" s="179">
        <v>43673</v>
      </c>
      <c r="C1390">
        <v>49</v>
      </c>
      <c r="D1390" t="s">
        <v>408</v>
      </c>
      <c r="E1390">
        <v>16470.43</v>
      </c>
    </row>
    <row r="1391" spans="1:5" x14ac:dyDescent="0.25">
      <c r="A1391" t="s">
        <v>54</v>
      </c>
      <c r="B1391" s="179">
        <v>43673</v>
      </c>
      <c r="C1391">
        <v>49</v>
      </c>
      <c r="D1391" t="s">
        <v>409</v>
      </c>
      <c r="E1391">
        <v>10271171.23</v>
      </c>
    </row>
    <row r="1392" spans="1:5" x14ac:dyDescent="0.25">
      <c r="A1392" t="s">
        <v>54</v>
      </c>
      <c r="B1392" s="179">
        <v>43673</v>
      </c>
      <c r="C1392">
        <v>49</v>
      </c>
      <c r="D1392" t="s">
        <v>410</v>
      </c>
      <c r="E1392">
        <v>586925.21</v>
      </c>
    </row>
    <row r="1393" spans="1:5" x14ac:dyDescent="0.25">
      <c r="A1393" t="s">
        <v>54</v>
      </c>
      <c r="B1393" s="179">
        <v>43673</v>
      </c>
      <c r="C1393">
        <v>49</v>
      </c>
      <c r="D1393" t="s">
        <v>411</v>
      </c>
      <c r="E1393">
        <v>1166155.3400000001</v>
      </c>
    </row>
    <row r="1394" spans="1:5" x14ac:dyDescent="0.25">
      <c r="A1394" t="s">
        <v>54</v>
      </c>
      <c r="B1394" s="179">
        <v>43673</v>
      </c>
      <c r="C1394">
        <v>49</v>
      </c>
      <c r="D1394" t="s">
        <v>412</v>
      </c>
      <c r="E1394">
        <v>2328065.31</v>
      </c>
    </row>
    <row r="1395" spans="1:5" x14ac:dyDescent="0.25">
      <c r="A1395" t="s">
        <v>54</v>
      </c>
      <c r="B1395" s="179">
        <v>43673</v>
      </c>
      <c r="C1395">
        <v>49</v>
      </c>
      <c r="D1395" t="s">
        <v>413</v>
      </c>
      <c r="E1395">
        <v>2584602.34</v>
      </c>
    </row>
    <row r="1396" spans="1:5" x14ac:dyDescent="0.25">
      <c r="A1396" t="s">
        <v>54</v>
      </c>
      <c r="B1396" s="179">
        <v>43673</v>
      </c>
      <c r="C1396">
        <v>49</v>
      </c>
      <c r="D1396" t="s">
        <v>414</v>
      </c>
      <c r="E1396">
        <v>328838.31</v>
      </c>
    </row>
    <row r="1397" spans="1:5" x14ac:dyDescent="0.25">
      <c r="A1397" t="s">
        <v>54</v>
      </c>
      <c r="B1397" s="179">
        <v>43708</v>
      </c>
      <c r="C1397">
        <v>49</v>
      </c>
      <c r="D1397" t="s">
        <v>403</v>
      </c>
      <c r="E1397">
        <v>64381175</v>
      </c>
    </row>
    <row r="1398" spans="1:5" x14ac:dyDescent="0.25">
      <c r="A1398" t="s">
        <v>54</v>
      </c>
      <c r="B1398" s="179">
        <v>43708</v>
      </c>
      <c r="C1398">
        <v>49</v>
      </c>
      <c r="D1398" t="s">
        <v>404</v>
      </c>
      <c r="E1398">
        <v>3867695.86</v>
      </c>
    </row>
    <row r="1399" spans="1:5" x14ac:dyDescent="0.25">
      <c r="A1399" t="s">
        <v>54</v>
      </c>
      <c r="B1399" s="179">
        <v>43708</v>
      </c>
      <c r="C1399">
        <v>49</v>
      </c>
      <c r="D1399" t="s">
        <v>405</v>
      </c>
      <c r="E1399">
        <v>11716207.470000001</v>
      </c>
    </row>
    <row r="1400" spans="1:5" x14ac:dyDescent="0.25">
      <c r="A1400" t="s">
        <v>54</v>
      </c>
      <c r="B1400" s="179">
        <v>43708</v>
      </c>
      <c r="C1400">
        <v>49</v>
      </c>
      <c r="D1400" t="s">
        <v>406</v>
      </c>
      <c r="E1400">
        <v>18540175.41</v>
      </c>
    </row>
    <row r="1401" spans="1:5" x14ac:dyDescent="0.25">
      <c r="A1401" t="s">
        <v>54</v>
      </c>
      <c r="B1401" s="179">
        <v>43708</v>
      </c>
      <c r="C1401">
        <v>49</v>
      </c>
      <c r="D1401" t="s">
        <v>407</v>
      </c>
      <c r="E1401">
        <v>23107732.219999999</v>
      </c>
    </row>
    <row r="1402" spans="1:5" x14ac:dyDescent="0.25">
      <c r="A1402" t="s">
        <v>54</v>
      </c>
      <c r="B1402" s="179">
        <v>43708</v>
      </c>
      <c r="C1402">
        <v>49</v>
      </c>
      <c r="D1402" t="s">
        <v>408</v>
      </c>
      <c r="E1402">
        <v>126448.94</v>
      </c>
    </row>
    <row r="1403" spans="1:5" x14ac:dyDescent="0.25">
      <c r="A1403" t="s">
        <v>54</v>
      </c>
      <c r="B1403" s="179">
        <v>43708</v>
      </c>
      <c r="C1403">
        <v>49</v>
      </c>
      <c r="D1403" t="s">
        <v>409</v>
      </c>
      <c r="E1403">
        <v>9375011.1699999999</v>
      </c>
    </row>
    <row r="1404" spans="1:5" x14ac:dyDescent="0.25">
      <c r="A1404" t="s">
        <v>54</v>
      </c>
      <c r="B1404" s="179">
        <v>43708</v>
      </c>
      <c r="C1404">
        <v>49</v>
      </c>
      <c r="D1404" t="s">
        <v>410</v>
      </c>
      <c r="E1404">
        <v>503590.98</v>
      </c>
    </row>
    <row r="1405" spans="1:5" x14ac:dyDescent="0.25">
      <c r="A1405" t="s">
        <v>54</v>
      </c>
      <c r="B1405" s="179">
        <v>43708</v>
      </c>
      <c r="C1405">
        <v>49</v>
      </c>
      <c r="D1405" t="s">
        <v>411</v>
      </c>
      <c r="E1405">
        <v>1025342.24</v>
      </c>
    </row>
    <row r="1406" spans="1:5" x14ac:dyDescent="0.25">
      <c r="A1406" t="s">
        <v>54</v>
      </c>
      <c r="B1406" s="179">
        <v>43708</v>
      </c>
      <c r="C1406">
        <v>49</v>
      </c>
      <c r="D1406" t="s">
        <v>412</v>
      </c>
      <c r="E1406">
        <v>2110454.15</v>
      </c>
    </row>
    <row r="1407" spans="1:5" x14ac:dyDescent="0.25">
      <c r="A1407" t="s">
        <v>54</v>
      </c>
      <c r="B1407" s="179">
        <v>43708</v>
      </c>
      <c r="C1407">
        <v>49</v>
      </c>
      <c r="D1407" t="s">
        <v>413</v>
      </c>
      <c r="E1407">
        <v>2254854.6800000002</v>
      </c>
    </row>
    <row r="1408" spans="1:5" x14ac:dyDescent="0.25">
      <c r="A1408" t="s">
        <v>54</v>
      </c>
      <c r="B1408" s="179">
        <v>43708</v>
      </c>
      <c r="C1408">
        <v>49</v>
      </c>
      <c r="D1408" t="s">
        <v>414</v>
      </c>
      <c r="E1408">
        <v>380399.39</v>
      </c>
    </row>
    <row r="1409" spans="1:5" x14ac:dyDescent="0.25">
      <c r="A1409" t="s">
        <v>54</v>
      </c>
      <c r="B1409" s="179">
        <v>43736</v>
      </c>
      <c r="C1409">
        <v>49</v>
      </c>
      <c r="D1409" t="s">
        <v>403</v>
      </c>
      <c r="E1409">
        <v>51366367.039999999</v>
      </c>
    </row>
    <row r="1410" spans="1:5" x14ac:dyDescent="0.25">
      <c r="A1410" t="s">
        <v>54</v>
      </c>
      <c r="B1410" s="179">
        <v>43736</v>
      </c>
      <c r="C1410">
        <v>49</v>
      </c>
      <c r="D1410" t="s">
        <v>404</v>
      </c>
      <c r="E1410">
        <v>3181668.23</v>
      </c>
    </row>
    <row r="1411" spans="1:5" x14ac:dyDescent="0.25">
      <c r="A1411" t="s">
        <v>54</v>
      </c>
      <c r="B1411" s="179">
        <v>43736</v>
      </c>
      <c r="C1411">
        <v>49</v>
      </c>
      <c r="D1411" t="s">
        <v>405</v>
      </c>
      <c r="E1411">
        <v>10466145.82</v>
      </c>
    </row>
    <row r="1412" spans="1:5" x14ac:dyDescent="0.25">
      <c r="A1412" t="s">
        <v>54</v>
      </c>
      <c r="B1412" s="179">
        <v>43736</v>
      </c>
      <c r="C1412">
        <v>49</v>
      </c>
      <c r="D1412" t="s">
        <v>406</v>
      </c>
      <c r="E1412">
        <v>18302020.050000001</v>
      </c>
    </row>
    <row r="1413" spans="1:5" x14ac:dyDescent="0.25">
      <c r="A1413" t="s">
        <v>54</v>
      </c>
      <c r="B1413" s="179">
        <v>43736</v>
      </c>
      <c r="C1413">
        <v>49</v>
      </c>
      <c r="D1413" t="s">
        <v>407</v>
      </c>
      <c r="E1413">
        <v>22000690.870000001</v>
      </c>
    </row>
    <row r="1414" spans="1:5" x14ac:dyDescent="0.25">
      <c r="A1414" t="s">
        <v>54</v>
      </c>
      <c r="B1414" s="179">
        <v>43736</v>
      </c>
      <c r="C1414">
        <v>49</v>
      </c>
      <c r="D1414" t="s">
        <v>408</v>
      </c>
      <c r="E1414">
        <v>32799.040000000001</v>
      </c>
    </row>
    <row r="1415" spans="1:5" x14ac:dyDescent="0.25">
      <c r="A1415" t="s">
        <v>54</v>
      </c>
      <c r="B1415" s="179">
        <v>43736</v>
      </c>
      <c r="C1415">
        <v>49</v>
      </c>
      <c r="D1415" t="s">
        <v>409</v>
      </c>
      <c r="E1415">
        <v>9776353.0199999996</v>
      </c>
    </row>
    <row r="1416" spans="1:5" x14ac:dyDescent="0.25">
      <c r="A1416" t="s">
        <v>54</v>
      </c>
      <c r="B1416" s="179">
        <v>43736</v>
      </c>
      <c r="C1416">
        <v>49</v>
      </c>
      <c r="D1416" t="s">
        <v>410</v>
      </c>
      <c r="E1416">
        <v>540984.42000000004</v>
      </c>
    </row>
    <row r="1417" spans="1:5" x14ac:dyDescent="0.25">
      <c r="A1417" t="s">
        <v>54</v>
      </c>
      <c r="B1417" s="179">
        <v>43736</v>
      </c>
      <c r="C1417">
        <v>49</v>
      </c>
      <c r="D1417" t="s">
        <v>411</v>
      </c>
      <c r="E1417">
        <v>1081396.98</v>
      </c>
    </row>
    <row r="1418" spans="1:5" x14ac:dyDescent="0.25">
      <c r="A1418" t="s">
        <v>54</v>
      </c>
      <c r="B1418" s="179">
        <v>43736</v>
      </c>
      <c r="C1418">
        <v>49</v>
      </c>
      <c r="D1418" t="s">
        <v>412</v>
      </c>
      <c r="E1418">
        <v>2212347.54</v>
      </c>
    </row>
    <row r="1419" spans="1:5" x14ac:dyDescent="0.25">
      <c r="A1419" t="s">
        <v>54</v>
      </c>
      <c r="B1419" s="179">
        <v>43736</v>
      </c>
      <c r="C1419">
        <v>49</v>
      </c>
      <c r="D1419" t="s">
        <v>413</v>
      </c>
      <c r="E1419">
        <v>2317623.4500000002</v>
      </c>
    </row>
    <row r="1420" spans="1:5" x14ac:dyDescent="0.25">
      <c r="A1420" t="s">
        <v>54</v>
      </c>
      <c r="B1420" s="179">
        <v>43736</v>
      </c>
      <c r="C1420">
        <v>49</v>
      </c>
      <c r="D1420" t="s">
        <v>414</v>
      </c>
      <c r="E1420">
        <v>279340.89</v>
      </c>
    </row>
    <row r="1421" spans="1:5" x14ac:dyDescent="0.25">
      <c r="A1421" t="s">
        <v>54</v>
      </c>
      <c r="B1421" s="179">
        <v>43764</v>
      </c>
      <c r="C1421">
        <v>49</v>
      </c>
      <c r="D1421" t="s">
        <v>403</v>
      </c>
      <c r="E1421">
        <v>45547435.009999998</v>
      </c>
    </row>
    <row r="1422" spans="1:5" x14ac:dyDescent="0.25">
      <c r="A1422" t="s">
        <v>54</v>
      </c>
      <c r="B1422" s="179">
        <v>43764</v>
      </c>
      <c r="C1422">
        <v>49</v>
      </c>
      <c r="D1422" t="s">
        <v>404</v>
      </c>
      <c r="E1422">
        <v>3012556.78</v>
      </c>
    </row>
    <row r="1423" spans="1:5" x14ac:dyDescent="0.25">
      <c r="A1423" t="s">
        <v>54</v>
      </c>
      <c r="B1423" s="179">
        <v>43764</v>
      </c>
      <c r="C1423">
        <v>49</v>
      </c>
      <c r="D1423" t="s">
        <v>405</v>
      </c>
      <c r="E1423">
        <v>9951257.9900000002</v>
      </c>
    </row>
    <row r="1424" spans="1:5" x14ac:dyDescent="0.25">
      <c r="A1424" t="s">
        <v>54</v>
      </c>
      <c r="B1424" s="179">
        <v>43764</v>
      </c>
      <c r="C1424">
        <v>49</v>
      </c>
      <c r="D1424" t="s">
        <v>406</v>
      </c>
      <c r="E1424">
        <v>17012211.010000002</v>
      </c>
    </row>
    <row r="1425" spans="1:5" x14ac:dyDescent="0.25">
      <c r="A1425" t="s">
        <v>54</v>
      </c>
      <c r="B1425" s="179">
        <v>43764</v>
      </c>
      <c r="C1425">
        <v>49</v>
      </c>
      <c r="D1425" t="s">
        <v>407</v>
      </c>
      <c r="E1425">
        <v>22949413.620000001</v>
      </c>
    </row>
    <row r="1426" spans="1:5" x14ac:dyDescent="0.25">
      <c r="A1426" t="s">
        <v>54</v>
      </c>
      <c r="B1426" s="179">
        <v>43764</v>
      </c>
      <c r="C1426">
        <v>49</v>
      </c>
      <c r="D1426" t="s">
        <v>408</v>
      </c>
      <c r="E1426">
        <v>33381.379999999997</v>
      </c>
    </row>
    <row r="1427" spans="1:5" x14ac:dyDescent="0.25">
      <c r="A1427" t="s">
        <v>54</v>
      </c>
      <c r="B1427" s="179">
        <v>43764</v>
      </c>
      <c r="C1427">
        <v>49</v>
      </c>
      <c r="D1427" t="s">
        <v>409</v>
      </c>
      <c r="E1427">
        <v>13100990.1</v>
      </c>
    </row>
    <row r="1428" spans="1:5" x14ac:dyDescent="0.25">
      <c r="A1428" t="s">
        <v>54</v>
      </c>
      <c r="B1428" s="179">
        <v>43764</v>
      </c>
      <c r="C1428">
        <v>49</v>
      </c>
      <c r="D1428" t="s">
        <v>410</v>
      </c>
      <c r="E1428">
        <v>767284.11</v>
      </c>
    </row>
    <row r="1429" spans="1:5" x14ac:dyDescent="0.25">
      <c r="A1429" t="s">
        <v>54</v>
      </c>
      <c r="B1429" s="179">
        <v>43764</v>
      </c>
      <c r="C1429">
        <v>49</v>
      </c>
      <c r="D1429" t="s">
        <v>411</v>
      </c>
      <c r="E1429">
        <v>1428173.94</v>
      </c>
    </row>
    <row r="1430" spans="1:5" x14ac:dyDescent="0.25">
      <c r="A1430" t="s">
        <v>54</v>
      </c>
      <c r="B1430" s="179">
        <v>43764</v>
      </c>
      <c r="C1430">
        <v>49</v>
      </c>
      <c r="D1430" t="s">
        <v>412</v>
      </c>
      <c r="E1430">
        <v>2787688.32</v>
      </c>
    </row>
    <row r="1431" spans="1:5" x14ac:dyDescent="0.25">
      <c r="A1431" t="s">
        <v>54</v>
      </c>
      <c r="B1431" s="179">
        <v>43764</v>
      </c>
      <c r="C1431">
        <v>49</v>
      </c>
      <c r="D1431" t="s">
        <v>413</v>
      </c>
      <c r="E1431">
        <v>2623803.62</v>
      </c>
    </row>
    <row r="1432" spans="1:5" x14ac:dyDescent="0.25">
      <c r="A1432" t="s">
        <v>54</v>
      </c>
      <c r="B1432" s="179">
        <v>43764</v>
      </c>
      <c r="C1432">
        <v>49</v>
      </c>
      <c r="D1432" t="s">
        <v>414</v>
      </c>
      <c r="E1432">
        <v>382986</v>
      </c>
    </row>
    <row r="1433" spans="1:5" x14ac:dyDescent="0.25">
      <c r="A1433" t="s">
        <v>54</v>
      </c>
      <c r="B1433" s="179">
        <v>43799</v>
      </c>
      <c r="C1433">
        <v>49</v>
      </c>
      <c r="D1433" t="s">
        <v>403</v>
      </c>
      <c r="E1433">
        <v>37510374.170000002</v>
      </c>
    </row>
    <row r="1434" spans="1:5" x14ac:dyDescent="0.25">
      <c r="A1434" t="s">
        <v>54</v>
      </c>
      <c r="B1434" s="179">
        <v>43799</v>
      </c>
      <c r="C1434">
        <v>49</v>
      </c>
      <c r="D1434" t="s">
        <v>404</v>
      </c>
      <c r="E1434">
        <v>2819368.86</v>
      </c>
    </row>
    <row r="1435" spans="1:5" x14ac:dyDescent="0.25">
      <c r="A1435" t="s">
        <v>54</v>
      </c>
      <c r="B1435" s="179">
        <v>43799</v>
      </c>
      <c r="C1435">
        <v>49</v>
      </c>
      <c r="D1435" t="s">
        <v>405</v>
      </c>
      <c r="E1435">
        <v>8285225.3700000001</v>
      </c>
    </row>
    <row r="1436" spans="1:5" x14ac:dyDescent="0.25">
      <c r="A1436" t="s">
        <v>54</v>
      </c>
      <c r="B1436" s="179">
        <v>43799</v>
      </c>
      <c r="C1436">
        <v>49</v>
      </c>
      <c r="D1436" t="s">
        <v>406</v>
      </c>
      <c r="E1436">
        <v>13289222.32</v>
      </c>
    </row>
    <row r="1437" spans="1:5" x14ac:dyDescent="0.25">
      <c r="A1437" t="s">
        <v>54</v>
      </c>
      <c r="B1437" s="179">
        <v>43799</v>
      </c>
      <c r="C1437">
        <v>49</v>
      </c>
      <c r="D1437" t="s">
        <v>407</v>
      </c>
      <c r="E1437">
        <v>17336710.210000001</v>
      </c>
    </row>
    <row r="1438" spans="1:5" x14ac:dyDescent="0.25">
      <c r="A1438" t="s">
        <v>54</v>
      </c>
      <c r="B1438" s="179">
        <v>43799</v>
      </c>
      <c r="C1438">
        <v>49</v>
      </c>
      <c r="D1438" t="s">
        <v>408</v>
      </c>
      <c r="E1438">
        <v>61845.88</v>
      </c>
    </row>
    <row r="1439" spans="1:5" x14ac:dyDescent="0.25">
      <c r="A1439" t="s">
        <v>54</v>
      </c>
      <c r="B1439" s="179">
        <v>43799</v>
      </c>
      <c r="C1439">
        <v>49</v>
      </c>
      <c r="D1439" t="s">
        <v>409</v>
      </c>
      <c r="E1439">
        <v>17644830.98</v>
      </c>
    </row>
    <row r="1440" spans="1:5" x14ac:dyDescent="0.25">
      <c r="A1440" t="s">
        <v>54</v>
      </c>
      <c r="B1440" s="179">
        <v>43799</v>
      </c>
      <c r="C1440">
        <v>49</v>
      </c>
      <c r="D1440" t="s">
        <v>410</v>
      </c>
      <c r="E1440">
        <v>1169352.3</v>
      </c>
    </row>
    <row r="1441" spans="1:5" x14ac:dyDescent="0.25">
      <c r="A1441" t="s">
        <v>54</v>
      </c>
      <c r="B1441" s="179">
        <v>43799</v>
      </c>
      <c r="C1441">
        <v>49</v>
      </c>
      <c r="D1441" t="s">
        <v>411</v>
      </c>
      <c r="E1441">
        <v>2957440.95</v>
      </c>
    </row>
    <row r="1442" spans="1:5" x14ac:dyDescent="0.25">
      <c r="A1442" t="s">
        <v>54</v>
      </c>
      <c r="B1442" s="179">
        <v>43799</v>
      </c>
      <c r="C1442">
        <v>49</v>
      </c>
      <c r="D1442" t="s">
        <v>412</v>
      </c>
      <c r="E1442">
        <v>3444815.29</v>
      </c>
    </row>
    <row r="1443" spans="1:5" x14ac:dyDescent="0.25">
      <c r="A1443" t="s">
        <v>54</v>
      </c>
      <c r="B1443" s="179">
        <v>43799</v>
      </c>
      <c r="C1443">
        <v>49</v>
      </c>
      <c r="D1443" t="s">
        <v>413</v>
      </c>
      <c r="E1443">
        <v>3186487.91</v>
      </c>
    </row>
    <row r="1444" spans="1:5" x14ac:dyDescent="0.25">
      <c r="A1444" t="s">
        <v>54</v>
      </c>
      <c r="B1444" s="179">
        <v>43799</v>
      </c>
      <c r="C1444">
        <v>49</v>
      </c>
      <c r="D1444" t="s">
        <v>414</v>
      </c>
      <c r="E1444">
        <v>306598.86</v>
      </c>
    </row>
    <row r="1445" spans="1:5" x14ac:dyDescent="0.25">
      <c r="A1445" t="s">
        <v>54</v>
      </c>
      <c r="B1445" s="179">
        <v>43820</v>
      </c>
      <c r="C1445">
        <v>49</v>
      </c>
      <c r="D1445" t="s">
        <v>403</v>
      </c>
      <c r="E1445">
        <v>50633626.469999999</v>
      </c>
    </row>
    <row r="1446" spans="1:5" x14ac:dyDescent="0.25">
      <c r="A1446" t="s">
        <v>54</v>
      </c>
      <c r="B1446" s="179">
        <v>43820</v>
      </c>
      <c r="C1446">
        <v>49</v>
      </c>
      <c r="D1446" t="s">
        <v>404</v>
      </c>
      <c r="E1446">
        <v>3579086.74</v>
      </c>
    </row>
    <row r="1447" spans="1:5" x14ac:dyDescent="0.25">
      <c r="A1447" t="s">
        <v>54</v>
      </c>
      <c r="B1447" s="179">
        <v>43820</v>
      </c>
      <c r="C1447">
        <v>49</v>
      </c>
      <c r="D1447" t="s">
        <v>405</v>
      </c>
      <c r="E1447">
        <v>10537433.369999999</v>
      </c>
    </row>
    <row r="1448" spans="1:5" x14ac:dyDescent="0.25">
      <c r="A1448" t="s">
        <v>54</v>
      </c>
      <c r="B1448" s="179">
        <v>43820</v>
      </c>
      <c r="C1448">
        <v>49</v>
      </c>
      <c r="D1448" t="s">
        <v>406</v>
      </c>
      <c r="E1448">
        <v>16360559.970000001</v>
      </c>
    </row>
    <row r="1449" spans="1:5" x14ac:dyDescent="0.25">
      <c r="A1449" t="s">
        <v>54</v>
      </c>
      <c r="B1449" s="179">
        <v>43820</v>
      </c>
      <c r="C1449">
        <v>49</v>
      </c>
      <c r="D1449" t="s">
        <v>407</v>
      </c>
      <c r="E1449">
        <v>20539158.289999999</v>
      </c>
    </row>
    <row r="1450" spans="1:5" x14ac:dyDescent="0.25">
      <c r="A1450" t="s">
        <v>54</v>
      </c>
      <c r="B1450" s="179">
        <v>43820</v>
      </c>
      <c r="C1450">
        <v>49</v>
      </c>
      <c r="D1450" t="s">
        <v>408</v>
      </c>
      <c r="E1450">
        <v>38304.81</v>
      </c>
    </row>
    <row r="1451" spans="1:5" x14ac:dyDescent="0.25">
      <c r="A1451" t="s">
        <v>54</v>
      </c>
      <c r="B1451" s="179">
        <v>43820</v>
      </c>
      <c r="C1451">
        <v>49</v>
      </c>
      <c r="D1451" t="s">
        <v>409</v>
      </c>
      <c r="E1451">
        <v>31544476.550000001</v>
      </c>
    </row>
    <row r="1452" spans="1:5" x14ac:dyDescent="0.25">
      <c r="A1452" t="s">
        <v>54</v>
      </c>
      <c r="B1452" s="179">
        <v>43820</v>
      </c>
      <c r="C1452">
        <v>49</v>
      </c>
      <c r="D1452" t="s">
        <v>410</v>
      </c>
      <c r="E1452">
        <v>1991161.17</v>
      </c>
    </row>
    <row r="1453" spans="1:5" x14ac:dyDescent="0.25">
      <c r="A1453" t="s">
        <v>54</v>
      </c>
      <c r="B1453" s="179">
        <v>43820</v>
      </c>
      <c r="C1453">
        <v>49</v>
      </c>
      <c r="D1453" t="s">
        <v>411</v>
      </c>
      <c r="E1453">
        <v>4560232.72</v>
      </c>
    </row>
    <row r="1454" spans="1:5" x14ac:dyDescent="0.25">
      <c r="A1454" t="s">
        <v>54</v>
      </c>
      <c r="B1454" s="179">
        <v>43820</v>
      </c>
      <c r="C1454">
        <v>49</v>
      </c>
      <c r="D1454" t="s">
        <v>412</v>
      </c>
      <c r="E1454">
        <v>5749623.5899999999</v>
      </c>
    </row>
    <row r="1455" spans="1:5" x14ac:dyDescent="0.25">
      <c r="A1455" t="s">
        <v>54</v>
      </c>
      <c r="B1455" s="179">
        <v>43820</v>
      </c>
      <c r="C1455">
        <v>49</v>
      </c>
      <c r="D1455" t="s">
        <v>413</v>
      </c>
      <c r="E1455">
        <v>5033011.22</v>
      </c>
    </row>
    <row r="1456" spans="1:5" x14ac:dyDescent="0.25">
      <c r="A1456" t="s">
        <v>54</v>
      </c>
      <c r="B1456" s="179">
        <v>43820</v>
      </c>
      <c r="C1456">
        <v>49</v>
      </c>
      <c r="D1456" t="s">
        <v>414</v>
      </c>
      <c r="E1456">
        <v>40584.15</v>
      </c>
    </row>
    <row r="1457" spans="1:5" x14ac:dyDescent="0.25">
      <c r="A1457" t="s">
        <v>54</v>
      </c>
      <c r="B1457" s="179">
        <v>43855</v>
      </c>
      <c r="C1457">
        <v>49</v>
      </c>
      <c r="D1457" t="s">
        <v>403</v>
      </c>
      <c r="E1457">
        <v>60967495.890000001</v>
      </c>
    </row>
    <row r="1458" spans="1:5" x14ac:dyDescent="0.25">
      <c r="A1458" t="s">
        <v>54</v>
      </c>
      <c r="B1458" s="179">
        <v>43855</v>
      </c>
      <c r="C1458">
        <v>49</v>
      </c>
      <c r="D1458" t="s">
        <v>404</v>
      </c>
      <c r="E1458">
        <v>3927040.33</v>
      </c>
    </row>
    <row r="1459" spans="1:5" x14ac:dyDescent="0.25">
      <c r="A1459" t="s">
        <v>54</v>
      </c>
      <c r="B1459" s="179">
        <v>43855</v>
      </c>
      <c r="C1459">
        <v>49</v>
      </c>
      <c r="D1459" t="s">
        <v>405</v>
      </c>
      <c r="E1459">
        <v>12399888.699999999</v>
      </c>
    </row>
    <row r="1460" spans="1:5" x14ac:dyDescent="0.25">
      <c r="A1460" t="s">
        <v>54</v>
      </c>
      <c r="B1460" s="179">
        <v>43855</v>
      </c>
      <c r="C1460">
        <v>49</v>
      </c>
      <c r="D1460" t="s">
        <v>406</v>
      </c>
      <c r="E1460">
        <v>19931449.969999999</v>
      </c>
    </row>
    <row r="1461" spans="1:5" x14ac:dyDescent="0.25">
      <c r="A1461" t="s">
        <v>54</v>
      </c>
      <c r="B1461" s="179">
        <v>43855</v>
      </c>
      <c r="C1461">
        <v>49</v>
      </c>
      <c r="D1461" t="s">
        <v>407</v>
      </c>
      <c r="E1461">
        <v>23641441.850000001</v>
      </c>
    </row>
    <row r="1462" spans="1:5" x14ac:dyDescent="0.25">
      <c r="A1462" t="s">
        <v>54</v>
      </c>
      <c r="B1462" s="179">
        <v>43855</v>
      </c>
      <c r="C1462">
        <v>49</v>
      </c>
      <c r="D1462" t="s">
        <v>408</v>
      </c>
      <c r="E1462">
        <v>39416.71</v>
      </c>
    </row>
    <row r="1463" spans="1:5" x14ac:dyDescent="0.25">
      <c r="A1463" t="s">
        <v>54</v>
      </c>
      <c r="B1463" s="179">
        <v>43855</v>
      </c>
      <c r="C1463">
        <v>49</v>
      </c>
      <c r="D1463" t="s">
        <v>409</v>
      </c>
      <c r="E1463">
        <v>41236779.899999999</v>
      </c>
    </row>
    <row r="1464" spans="1:5" x14ac:dyDescent="0.25">
      <c r="A1464" t="s">
        <v>54</v>
      </c>
      <c r="B1464" s="179">
        <v>43855</v>
      </c>
      <c r="C1464">
        <v>49</v>
      </c>
      <c r="D1464" t="s">
        <v>410</v>
      </c>
      <c r="E1464">
        <v>2386866.59</v>
      </c>
    </row>
    <row r="1465" spans="1:5" x14ac:dyDescent="0.25">
      <c r="A1465" t="s">
        <v>54</v>
      </c>
      <c r="B1465" s="179">
        <v>43855</v>
      </c>
      <c r="C1465">
        <v>49</v>
      </c>
      <c r="D1465" t="s">
        <v>411</v>
      </c>
      <c r="E1465">
        <v>5497423.21</v>
      </c>
    </row>
    <row r="1466" spans="1:5" x14ac:dyDescent="0.25">
      <c r="A1466" t="s">
        <v>54</v>
      </c>
      <c r="B1466" s="179">
        <v>43855</v>
      </c>
      <c r="C1466">
        <v>49</v>
      </c>
      <c r="D1466" t="s">
        <v>412</v>
      </c>
      <c r="E1466">
        <v>7209833.8499999996</v>
      </c>
    </row>
    <row r="1467" spans="1:5" x14ac:dyDescent="0.25">
      <c r="A1467" t="s">
        <v>54</v>
      </c>
      <c r="B1467" s="179">
        <v>43855</v>
      </c>
      <c r="C1467">
        <v>49</v>
      </c>
      <c r="D1467" t="s">
        <v>413</v>
      </c>
      <c r="E1467">
        <v>5831380.7300000004</v>
      </c>
    </row>
    <row r="1468" spans="1:5" x14ac:dyDescent="0.25">
      <c r="A1468" t="s">
        <v>54</v>
      </c>
      <c r="B1468" s="179">
        <v>43855</v>
      </c>
      <c r="C1468">
        <v>49</v>
      </c>
      <c r="D1468" t="s">
        <v>414</v>
      </c>
      <c r="E1468">
        <v>13582.8</v>
      </c>
    </row>
    <row r="1469" spans="1:5" x14ac:dyDescent="0.25">
      <c r="A1469" t="s">
        <v>54</v>
      </c>
      <c r="B1469" s="179">
        <v>43890</v>
      </c>
      <c r="C1469">
        <v>49</v>
      </c>
      <c r="D1469" t="s">
        <v>403</v>
      </c>
      <c r="E1469">
        <v>45116266.100000001</v>
      </c>
    </row>
    <row r="1470" spans="1:5" x14ac:dyDescent="0.25">
      <c r="A1470" t="s">
        <v>54</v>
      </c>
      <c r="B1470" s="179">
        <v>43890</v>
      </c>
      <c r="C1470">
        <v>49</v>
      </c>
      <c r="D1470" t="s">
        <v>404</v>
      </c>
      <c r="E1470">
        <v>3060084.6</v>
      </c>
    </row>
    <row r="1471" spans="1:5" x14ac:dyDescent="0.25">
      <c r="A1471" t="s">
        <v>54</v>
      </c>
      <c r="B1471" s="179">
        <v>43890</v>
      </c>
      <c r="C1471">
        <v>49</v>
      </c>
      <c r="D1471" t="s">
        <v>405</v>
      </c>
      <c r="E1471">
        <v>10285812.73</v>
      </c>
    </row>
    <row r="1472" spans="1:5" x14ac:dyDescent="0.25">
      <c r="A1472" t="s">
        <v>54</v>
      </c>
      <c r="B1472" s="179">
        <v>43890</v>
      </c>
      <c r="C1472">
        <v>49</v>
      </c>
      <c r="D1472" t="s">
        <v>406</v>
      </c>
      <c r="E1472">
        <v>16850376.280000001</v>
      </c>
    </row>
    <row r="1473" spans="1:5" x14ac:dyDescent="0.25">
      <c r="A1473" t="s">
        <v>54</v>
      </c>
      <c r="B1473" s="179">
        <v>43890</v>
      </c>
      <c r="C1473">
        <v>49</v>
      </c>
      <c r="D1473" t="s">
        <v>407</v>
      </c>
      <c r="E1473">
        <v>19373090.300000001</v>
      </c>
    </row>
    <row r="1474" spans="1:5" x14ac:dyDescent="0.25">
      <c r="A1474" t="s">
        <v>54</v>
      </c>
      <c r="B1474" s="179">
        <v>43890</v>
      </c>
      <c r="C1474">
        <v>49</v>
      </c>
      <c r="D1474" t="s">
        <v>408</v>
      </c>
      <c r="E1474">
        <v>51324.23</v>
      </c>
    </row>
    <row r="1475" spans="1:5" x14ac:dyDescent="0.25">
      <c r="A1475" t="s">
        <v>54</v>
      </c>
      <c r="B1475" s="179">
        <v>43890</v>
      </c>
      <c r="C1475">
        <v>49</v>
      </c>
      <c r="D1475" t="s">
        <v>409</v>
      </c>
      <c r="E1475">
        <v>32296773.079999998</v>
      </c>
    </row>
    <row r="1476" spans="1:5" x14ac:dyDescent="0.25">
      <c r="A1476" t="s">
        <v>54</v>
      </c>
      <c r="B1476" s="179">
        <v>43890</v>
      </c>
      <c r="C1476">
        <v>49</v>
      </c>
      <c r="D1476" t="s">
        <v>410</v>
      </c>
      <c r="E1476">
        <v>1917841.73</v>
      </c>
    </row>
    <row r="1477" spans="1:5" x14ac:dyDescent="0.25">
      <c r="A1477" t="s">
        <v>54</v>
      </c>
      <c r="B1477" s="179">
        <v>43890</v>
      </c>
      <c r="C1477">
        <v>49</v>
      </c>
      <c r="D1477" t="s">
        <v>411</v>
      </c>
      <c r="E1477">
        <v>5069783.54</v>
      </c>
    </row>
    <row r="1478" spans="1:5" x14ac:dyDescent="0.25">
      <c r="A1478" t="s">
        <v>54</v>
      </c>
      <c r="B1478" s="179">
        <v>43890</v>
      </c>
      <c r="C1478">
        <v>49</v>
      </c>
      <c r="D1478" t="s">
        <v>412</v>
      </c>
      <c r="E1478">
        <v>5935939.5199999996</v>
      </c>
    </row>
    <row r="1479" spans="1:5" x14ac:dyDescent="0.25">
      <c r="A1479" t="s">
        <v>54</v>
      </c>
      <c r="B1479" s="179">
        <v>43890</v>
      </c>
      <c r="C1479">
        <v>49</v>
      </c>
      <c r="D1479" t="s">
        <v>413</v>
      </c>
      <c r="E1479">
        <v>5110497.51</v>
      </c>
    </row>
    <row r="1480" spans="1:5" x14ac:dyDescent="0.25">
      <c r="A1480" t="s">
        <v>54</v>
      </c>
      <c r="B1480" s="179">
        <v>43890</v>
      </c>
      <c r="C1480">
        <v>49</v>
      </c>
      <c r="D1480" t="s">
        <v>414</v>
      </c>
      <c r="E1480">
        <v>30766.59</v>
      </c>
    </row>
    <row r="1481" spans="1:5" x14ac:dyDescent="0.25">
      <c r="A1481" t="s">
        <v>54</v>
      </c>
      <c r="B1481" s="179">
        <v>43918</v>
      </c>
      <c r="C1481">
        <v>49</v>
      </c>
      <c r="D1481" t="s">
        <v>403</v>
      </c>
      <c r="E1481">
        <v>47948182.57</v>
      </c>
    </row>
    <row r="1482" spans="1:5" x14ac:dyDescent="0.25">
      <c r="A1482" t="s">
        <v>54</v>
      </c>
      <c r="B1482" s="179">
        <v>43918</v>
      </c>
      <c r="C1482">
        <v>49</v>
      </c>
      <c r="D1482" t="s">
        <v>404</v>
      </c>
      <c r="E1482">
        <v>2983590.79</v>
      </c>
    </row>
    <row r="1483" spans="1:5" x14ac:dyDescent="0.25">
      <c r="A1483" t="s">
        <v>54</v>
      </c>
      <c r="B1483" s="179">
        <v>43918</v>
      </c>
      <c r="C1483">
        <v>49</v>
      </c>
      <c r="D1483" t="s">
        <v>405</v>
      </c>
      <c r="E1483">
        <v>10603918.41</v>
      </c>
    </row>
    <row r="1484" spans="1:5" x14ac:dyDescent="0.25">
      <c r="A1484" t="s">
        <v>54</v>
      </c>
      <c r="B1484" s="179">
        <v>43918</v>
      </c>
      <c r="C1484">
        <v>49</v>
      </c>
      <c r="D1484" t="s">
        <v>406</v>
      </c>
      <c r="E1484">
        <v>16804216.559999999</v>
      </c>
    </row>
    <row r="1485" spans="1:5" x14ac:dyDescent="0.25">
      <c r="A1485" t="s">
        <v>54</v>
      </c>
      <c r="B1485" s="179">
        <v>43918</v>
      </c>
      <c r="C1485">
        <v>49</v>
      </c>
      <c r="D1485" t="s">
        <v>407</v>
      </c>
      <c r="E1485">
        <v>18272204.920000002</v>
      </c>
    </row>
    <row r="1486" spans="1:5" x14ac:dyDescent="0.25">
      <c r="A1486" t="s">
        <v>54</v>
      </c>
      <c r="B1486" s="179">
        <v>43918</v>
      </c>
      <c r="C1486">
        <v>49</v>
      </c>
      <c r="D1486" t="s">
        <v>408</v>
      </c>
      <c r="E1486">
        <v>37068.199999999997</v>
      </c>
    </row>
    <row r="1487" spans="1:5" x14ac:dyDescent="0.25">
      <c r="A1487" t="s">
        <v>54</v>
      </c>
      <c r="B1487" s="179">
        <v>43918</v>
      </c>
      <c r="C1487">
        <v>49</v>
      </c>
      <c r="D1487" t="s">
        <v>409</v>
      </c>
      <c r="E1487">
        <v>31973555.09</v>
      </c>
    </row>
    <row r="1488" spans="1:5" x14ac:dyDescent="0.25">
      <c r="A1488" t="s">
        <v>54</v>
      </c>
      <c r="B1488" s="179">
        <v>43918</v>
      </c>
      <c r="C1488">
        <v>49</v>
      </c>
      <c r="D1488" t="s">
        <v>410</v>
      </c>
      <c r="E1488">
        <v>1358879.61</v>
      </c>
    </row>
    <row r="1489" spans="1:5" x14ac:dyDescent="0.25">
      <c r="A1489" t="s">
        <v>54</v>
      </c>
      <c r="B1489" s="179">
        <v>43918</v>
      </c>
      <c r="C1489">
        <v>49</v>
      </c>
      <c r="D1489" t="s">
        <v>411</v>
      </c>
      <c r="E1489">
        <v>4245889.05</v>
      </c>
    </row>
    <row r="1490" spans="1:5" x14ac:dyDescent="0.25">
      <c r="A1490" t="s">
        <v>54</v>
      </c>
      <c r="B1490" s="179">
        <v>43918</v>
      </c>
      <c r="C1490">
        <v>49</v>
      </c>
      <c r="D1490" t="s">
        <v>412</v>
      </c>
      <c r="E1490">
        <v>5711672.3899999997</v>
      </c>
    </row>
    <row r="1491" spans="1:5" x14ac:dyDescent="0.25">
      <c r="A1491" t="s">
        <v>54</v>
      </c>
      <c r="B1491" s="179">
        <v>43918</v>
      </c>
      <c r="C1491">
        <v>49</v>
      </c>
      <c r="D1491" t="s">
        <v>413</v>
      </c>
      <c r="E1491">
        <v>5032683.05</v>
      </c>
    </row>
    <row r="1492" spans="1:5" x14ac:dyDescent="0.25">
      <c r="A1492" t="s">
        <v>54</v>
      </c>
      <c r="B1492" s="179">
        <v>43918</v>
      </c>
      <c r="C1492">
        <v>49</v>
      </c>
      <c r="D1492" t="s">
        <v>414</v>
      </c>
      <c r="E1492">
        <v>44120.59</v>
      </c>
    </row>
    <row r="1493" spans="1:5" x14ac:dyDescent="0.25">
      <c r="A1493" t="s">
        <v>55</v>
      </c>
      <c r="B1493" s="179">
        <v>43554</v>
      </c>
      <c r="C1493">
        <v>49</v>
      </c>
      <c r="D1493" t="s">
        <v>403</v>
      </c>
      <c r="E1493">
        <v>47674636.210000001</v>
      </c>
    </row>
    <row r="1494" spans="1:5" x14ac:dyDescent="0.25">
      <c r="A1494" t="s">
        <v>55</v>
      </c>
      <c r="B1494" s="179">
        <v>43554</v>
      </c>
      <c r="C1494">
        <v>49</v>
      </c>
      <c r="D1494" t="s">
        <v>404</v>
      </c>
      <c r="E1494">
        <v>2760078.2</v>
      </c>
    </row>
    <row r="1495" spans="1:5" x14ac:dyDescent="0.25">
      <c r="A1495" t="s">
        <v>55</v>
      </c>
      <c r="B1495" s="179">
        <v>43554</v>
      </c>
      <c r="C1495">
        <v>49</v>
      </c>
      <c r="D1495" t="s">
        <v>405</v>
      </c>
      <c r="E1495">
        <v>11432786.82</v>
      </c>
    </row>
    <row r="1496" spans="1:5" x14ac:dyDescent="0.25">
      <c r="A1496" t="s">
        <v>55</v>
      </c>
      <c r="B1496" s="179">
        <v>43554</v>
      </c>
      <c r="C1496">
        <v>49</v>
      </c>
      <c r="D1496" t="s">
        <v>406</v>
      </c>
      <c r="E1496">
        <v>18080240.829999998</v>
      </c>
    </row>
    <row r="1497" spans="1:5" x14ac:dyDescent="0.25">
      <c r="A1497" t="s">
        <v>55</v>
      </c>
      <c r="B1497" s="179">
        <v>43554</v>
      </c>
      <c r="C1497">
        <v>49</v>
      </c>
      <c r="D1497" t="s">
        <v>407</v>
      </c>
      <c r="E1497">
        <v>20934091.190000001</v>
      </c>
    </row>
    <row r="1498" spans="1:5" x14ac:dyDescent="0.25">
      <c r="A1498" t="s">
        <v>55</v>
      </c>
      <c r="B1498" s="179">
        <v>43554</v>
      </c>
      <c r="C1498">
        <v>49</v>
      </c>
      <c r="D1498" t="s">
        <v>408</v>
      </c>
      <c r="E1498">
        <v>28036.06</v>
      </c>
    </row>
    <row r="1499" spans="1:5" x14ac:dyDescent="0.25">
      <c r="A1499" t="s">
        <v>55</v>
      </c>
      <c r="B1499" s="179">
        <v>43554</v>
      </c>
      <c r="C1499">
        <v>49</v>
      </c>
      <c r="D1499" t="s">
        <v>409</v>
      </c>
      <c r="E1499">
        <v>36180267.140000001</v>
      </c>
    </row>
    <row r="1500" spans="1:5" x14ac:dyDescent="0.25">
      <c r="A1500" t="s">
        <v>55</v>
      </c>
      <c r="B1500" s="179">
        <v>43554</v>
      </c>
      <c r="C1500">
        <v>49</v>
      </c>
      <c r="D1500" t="s">
        <v>410</v>
      </c>
      <c r="E1500">
        <v>1391044.96</v>
      </c>
    </row>
    <row r="1501" spans="1:5" x14ac:dyDescent="0.25">
      <c r="A1501" t="s">
        <v>55</v>
      </c>
      <c r="B1501" s="179">
        <v>43554</v>
      </c>
      <c r="C1501">
        <v>49</v>
      </c>
      <c r="D1501" t="s">
        <v>411</v>
      </c>
      <c r="E1501">
        <v>5478935.8700000001</v>
      </c>
    </row>
    <row r="1502" spans="1:5" x14ac:dyDescent="0.25">
      <c r="A1502" t="s">
        <v>55</v>
      </c>
      <c r="B1502" s="179">
        <v>43554</v>
      </c>
      <c r="C1502">
        <v>49</v>
      </c>
      <c r="D1502" t="s">
        <v>412</v>
      </c>
      <c r="E1502">
        <v>7250632.9000000004</v>
      </c>
    </row>
    <row r="1503" spans="1:5" x14ac:dyDescent="0.25">
      <c r="A1503" t="s">
        <v>55</v>
      </c>
      <c r="B1503" s="179">
        <v>43554</v>
      </c>
      <c r="C1503">
        <v>49</v>
      </c>
      <c r="D1503" t="s">
        <v>413</v>
      </c>
      <c r="E1503">
        <v>5033692.87</v>
      </c>
    </row>
    <row r="1504" spans="1:5" x14ac:dyDescent="0.25">
      <c r="A1504" t="s">
        <v>55</v>
      </c>
      <c r="B1504" s="179">
        <v>43554</v>
      </c>
      <c r="C1504">
        <v>49</v>
      </c>
      <c r="D1504" t="s">
        <v>414</v>
      </c>
      <c r="E1504">
        <v>83055.820000000007</v>
      </c>
    </row>
    <row r="1505" spans="1:5" x14ac:dyDescent="0.25">
      <c r="A1505" t="s">
        <v>55</v>
      </c>
      <c r="B1505" s="179">
        <v>43582</v>
      </c>
      <c r="C1505">
        <v>49</v>
      </c>
      <c r="D1505" t="s">
        <v>403</v>
      </c>
      <c r="E1505">
        <v>43971577.299999997</v>
      </c>
    </row>
    <row r="1506" spans="1:5" x14ac:dyDescent="0.25">
      <c r="A1506" t="s">
        <v>55</v>
      </c>
      <c r="B1506" s="179">
        <v>43582</v>
      </c>
      <c r="C1506">
        <v>49</v>
      </c>
      <c r="D1506" t="s">
        <v>404</v>
      </c>
      <c r="E1506">
        <v>2714380.5</v>
      </c>
    </row>
    <row r="1507" spans="1:5" x14ac:dyDescent="0.25">
      <c r="A1507" t="s">
        <v>55</v>
      </c>
      <c r="B1507" s="179">
        <v>43582</v>
      </c>
      <c r="C1507">
        <v>49</v>
      </c>
      <c r="D1507" t="s">
        <v>405</v>
      </c>
      <c r="E1507">
        <v>10087618.560000001</v>
      </c>
    </row>
    <row r="1508" spans="1:5" x14ac:dyDescent="0.25">
      <c r="A1508" t="s">
        <v>55</v>
      </c>
      <c r="B1508" s="179">
        <v>43582</v>
      </c>
      <c r="C1508">
        <v>49</v>
      </c>
      <c r="D1508" t="s">
        <v>406</v>
      </c>
      <c r="E1508">
        <v>16624357.73</v>
      </c>
    </row>
    <row r="1509" spans="1:5" x14ac:dyDescent="0.25">
      <c r="A1509" t="s">
        <v>55</v>
      </c>
      <c r="B1509" s="179">
        <v>43582</v>
      </c>
      <c r="C1509">
        <v>49</v>
      </c>
      <c r="D1509" t="s">
        <v>407</v>
      </c>
      <c r="E1509">
        <v>19410992.079999998</v>
      </c>
    </row>
    <row r="1510" spans="1:5" x14ac:dyDescent="0.25">
      <c r="A1510" t="s">
        <v>55</v>
      </c>
      <c r="B1510" s="179">
        <v>43582</v>
      </c>
      <c r="C1510">
        <v>49</v>
      </c>
      <c r="D1510" t="s">
        <v>408</v>
      </c>
      <c r="E1510">
        <v>24644.41</v>
      </c>
    </row>
    <row r="1511" spans="1:5" x14ac:dyDescent="0.25">
      <c r="A1511" t="s">
        <v>55</v>
      </c>
      <c r="B1511" s="179">
        <v>43582</v>
      </c>
      <c r="C1511">
        <v>49</v>
      </c>
      <c r="D1511" t="s">
        <v>409</v>
      </c>
      <c r="E1511">
        <v>32057050.129999999</v>
      </c>
    </row>
    <row r="1512" spans="1:5" x14ac:dyDescent="0.25">
      <c r="A1512" t="s">
        <v>55</v>
      </c>
      <c r="B1512" s="179">
        <v>43582</v>
      </c>
      <c r="C1512">
        <v>49</v>
      </c>
      <c r="D1512" t="s">
        <v>410</v>
      </c>
      <c r="E1512">
        <v>2684382.66</v>
      </c>
    </row>
    <row r="1513" spans="1:5" x14ac:dyDescent="0.25">
      <c r="A1513" t="s">
        <v>55</v>
      </c>
      <c r="B1513" s="179">
        <v>43582</v>
      </c>
      <c r="C1513">
        <v>49</v>
      </c>
      <c r="D1513" t="s">
        <v>411</v>
      </c>
      <c r="E1513">
        <v>4677909.72</v>
      </c>
    </row>
    <row r="1514" spans="1:5" x14ac:dyDescent="0.25">
      <c r="A1514" t="s">
        <v>55</v>
      </c>
      <c r="B1514" s="179">
        <v>43582</v>
      </c>
      <c r="C1514">
        <v>49</v>
      </c>
      <c r="D1514" t="s">
        <v>412</v>
      </c>
      <c r="E1514">
        <v>6679212.4500000002</v>
      </c>
    </row>
    <row r="1515" spans="1:5" x14ac:dyDescent="0.25">
      <c r="A1515" t="s">
        <v>55</v>
      </c>
      <c r="B1515" s="179">
        <v>43582</v>
      </c>
      <c r="C1515">
        <v>49</v>
      </c>
      <c r="D1515" t="s">
        <v>413</v>
      </c>
      <c r="E1515">
        <v>4438890.76</v>
      </c>
    </row>
    <row r="1516" spans="1:5" x14ac:dyDescent="0.25">
      <c r="A1516" t="s">
        <v>55</v>
      </c>
      <c r="B1516" s="179">
        <v>43582</v>
      </c>
      <c r="C1516">
        <v>49</v>
      </c>
      <c r="D1516" t="s">
        <v>414</v>
      </c>
      <c r="E1516">
        <v>151726.63</v>
      </c>
    </row>
    <row r="1517" spans="1:5" x14ac:dyDescent="0.25">
      <c r="A1517" t="s">
        <v>55</v>
      </c>
      <c r="B1517" s="179">
        <v>43610</v>
      </c>
      <c r="C1517">
        <v>49</v>
      </c>
      <c r="D1517" t="s">
        <v>403</v>
      </c>
      <c r="E1517">
        <v>40843850.549999997</v>
      </c>
    </row>
    <row r="1518" spans="1:5" x14ac:dyDescent="0.25">
      <c r="A1518" t="s">
        <v>55</v>
      </c>
      <c r="B1518" s="179">
        <v>43610</v>
      </c>
      <c r="C1518">
        <v>49</v>
      </c>
      <c r="D1518" t="s">
        <v>404</v>
      </c>
      <c r="E1518">
        <v>2925579.98</v>
      </c>
    </row>
    <row r="1519" spans="1:5" x14ac:dyDescent="0.25">
      <c r="A1519" t="s">
        <v>55</v>
      </c>
      <c r="B1519" s="179">
        <v>43610</v>
      </c>
      <c r="C1519">
        <v>49</v>
      </c>
      <c r="D1519" t="s">
        <v>405</v>
      </c>
      <c r="E1519">
        <v>9922477.9600000009</v>
      </c>
    </row>
    <row r="1520" spans="1:5" x14ac:dyDescent="0.25">
      <c r="A1520" t="s">
        <v>55</v>
      </c>
      <c r="B1520" s="179">
        <v>43610</v>
      </c>
      <c r="C1520">
        <v>49</v>
      </c>
      <c r="D1520" t="s">
        <v>406</v>
      </c>
      <c r="E1520">
        <v>17767420.91</v>
      </c>
    </row>
    <row r="1521" spans="1:5" x14ac:dyDescent="0.25">
      <c r="A1521" t="s">
        <v>55</v>
      </c>
      <c r="B1521" s="179">
        <v>43610</v>
      </c>
      <c r="C1521">
        <v>49</v>
      </c>
      <c r="D1521" t="s">
        <v>407</v>
      </c>
      <c r="E1521">
        <v>22608643.219999999</v>
      </c>
    </row>
    <row r="1522" spans="1:5" x14ac:dyDescent="0.25">
      <c r="A1522" t="s">
        <v>55</v>
      </c>
      <c r="B1522" s="179">
        <v>43610</v>
      </c>
      <c r="C1522">
        <v>49</v>
      </c>
      <c r="D1522" t="s">
        <v>409</v>
      </c>
      <c r="E1522">
        <v>23869209.27</v>
      </c>
    </row>
    <row r="1523" spans="1:5" x14ac:dyDescent="0.25">
      <c r="A1523" t="s">
        <v>55</v>
      </c>
      <c r="B1523" s="179">
        <v>43610</v>
      </c>
      <c r="C1523">
        <v>49</v>
      </c>
      <c r="D1523" t="s">
        <v>410</v>
      </c>
      <c r="E1523">
        <v>1487031.09</v>
      </c>
    </row>
    <row r="1524" spans="1:5" x14ac:dyDescent="0.25">
      <c r="A1524" t="s">
        <v>55</v>
      </c>
      <c r="B1524" s="179">
        <v>43610</v>
      </c>
      <c r="C1524">
        <v>49</v>
      </c>
      <c r="D1524" t="s">
        <v>411</v>
      </c>
      <c r="E1524">
        <v>3281357.8</v>
      </c>
    </row>
    <row r="1525" spans="1:5" x14ac:dyDescent="0.25">
      <c r="A1525" t="s">
        <v>55</v>
      </c>
      <c r="B1525" s="179">
        <v>43610</v>
      </c>
      <c r="C1525">
        <v>49</v>
      </c>
      <c r="D1525" t="s">
        <v>412</v>
      </c>
      <c r="E1525">
        <v>5376709.6699999999</v>
      </c>
    </row>
    <row r="1526" spans="1:5" x14ac:dyDescent="0.25">
      <c r="A1526" t="s">
        <v>55</v>
      </c>
      <c r="B1526" s="179">
        <v>43610</v>
      </c>
      <c r="C1526">
        <v>49</v>
      </c>
      <c r="D1526" t="s">
        <v>413</v>
      </c>
      <c r="E1526">
        <v>4351068.5999999996</v>
      </c>
    </row>
    <row r="1527" spans="1:5" x14ac:dyDescent="0.25">
      <c r="A1527" t="s">
        <v>55</v>
      </c>
      <c r="B1527" s="179">
        <v>43610</v>
      </c>
      <c r="C1527">
        <v>49</v>
      </c>
      <c r="D1527" t="s">
        <v>414</v>
      </c>
      <c r="E1527">
        <v>565575.81999999995</v>
      </c>
    </row>
    <row r="1528" spans="1:5" x14ac:dyDescent="0.25">
      <c r="A1528" t="s">
        <v>55</v>
      </c>
      <c r="B1528" s="179">
        <v>43645</v>
      </c>
      <c r="C1528">
        <v>49</v>
      </c>
      <c r="D1528" t="s">
        <v>403</v>
      </c>
      <c r="E1528">
        <v>35193806.82</v>
      </c>
    </row>
    <row r="1529" spans="1:5" x14ac:dyDescent="0.25">
      <c r="A1529" t="s">
        <v>55</v>
      </c>
      <c r="B1529" s="179">
        <v>43645</v>
      </c>
      <c r="C1529">
        <v>49</v>
      </c>
      <c r="D1529" t="s">
        <v>404</v>
      </c>
      <c r="E1529">
        <v>2290566.9700000002</v>
      </c>
    </row>
    <row r="1530" spans="1:5" x14ac:dyDescent="0.25">
      <c r="A1530" t="s">
        <v>55</v>
      </c>
      <c r="B1530" s="179">
        <v>43645</v>
      </c>
      <c r="C1530">
        <v>49</v>
      </c>
      <c r="D1530" t="s">
        <v>405</v>
      </c>
      <c r="E1530">
        <v>7924451.46</v>
      </c>
    </row>
    <row r="1531" spans="1:5" x14ac:dyDescent="0.25">
      <c r="A1531" t="s">
        <v>55</v>
      </c>
      <c r="B1531" s="179">
        <v>43645</v>
      </c>
      <c r="C1531">
        <v>49</v>
      </c>
      <c r="D1531" t="s">
        <v>406</v>
      </c>
      <c r="E1531">
        <v>14074902.4</v>
      </c>
    </row>
    <row r="1532" spans="1:5" x14ac:dyDescent="0.25">
      <c r="A1532" t="s">
        <v>55</v>
      </c>
      <c r="B1532" s="179">
        <v>43645</v>
      </c>
      <c r="C1532">
        <v>49</v>
      </c>
      <c r="D1532" t="s">
        <v>407</v>
      </c>
      <c r="E1532">
        <v>17377232.420000002</v>
      </c>
    </row>
    <row r="1533" spans="1:5" x14ac:dyDescent="0.25">
      <c r="A1533" t="s">
        <v>55</v>
      </c>
      <c r="B1533" s="179">
        <v>43645</v>
      </c>
      <c r="C1533">
        <v>49</v>
      </c>
      <c r="D1533" t="s">
        <v>408</v>
      </c>
      <c r="E1533">
        <v>31925.52</v>
      </c>
    </row>
    <row r="1534" spans="1:5" x14ac:dyDescent="0.25">
      <c r="A1534" t="s">
        <v>55</v>
      </c>
      <c r="B1534" s="179">
        <v>43645</v>
      </c>
      <c r="C1534">
        <v>49</v>
      </c>
      <c r="D1534" t="s">
        <v>409</v>
      </c>
      <c r="E1534">
        <v>15823810.369999999</v>
      </c>
    </row>
    <row r="1535" spans="1:5" x14ac:dyDescent="0.25">
      <c r="A1535" t="s">
        <v>55</v>
      </c>
      <c r="B1535" s="179">
        <v>43645</v>
      </c>
      <c r="C1535">
        <v>49</v>
      </c>
      <c r="D1535" t="s">
        <v>410</v>
      </c>
      <c r="E1535">
        <v>2127939.02</v>
      </c>
    </row>
    <row r="1536" spans="1:5" x14ac:dyDescent="0.25">
      <c r="A1536" t="s">
        <v>55</v>
      </c>
      <c r="B1536" s="179">
        <v>43645</v>
      </c>
      <c r="C1536">
        <v>49</v>
      </c>
      <c r="D1536" t="s">
        <v>411</v>
      </c>
      <c r="E1536">
        <v>1816353.84</v>
      </c>
    </row>
    <row r="1537" spans="1:5" x14ac:dyDescent="0.25">
      <c r="A1537" t="s">
        <v>55</v>
      </c>
      <c r="B1537" s="179">
        <v>43645</v>
      </c>
      <c r="C1537">
        <v>49</v>
      </c>
      <c r="D1537" t="s">
        <v>412</v>
      </c>
      <c r="E1537">
        <v>3311699.8</v>
      </c>
    </row>
    <row r="1538" spans="1:5" x14ac:dyDescent="0.25">
      <c r="A1538" t="s">
        <v>55</v>
      </c>
      <c r="B1538" s="179">
        <v>43645</v>
      </c>
      <c r="C1538">
        <v>49</v>
      </c>
      <c r="D1538" t="s">
        <v>413</v>
      </c>
      <c r="E1538">
        <v>2838548.63</v>
      </c>
    </row>
    <row r="1539" spans="1:5" x14ac:dyDescent="0.25">
      <c r="A1539" t="s">
        <v>55</v>
      </c>
      <c r="B1539" s="179">
        <v>43645</v>
      </c>
      <c r="C1539">
        <v>49</v>
      </c>
      <c r="D1539" t="s">
        <v>414</v>
      </c>
      <c r="E1539">
        <v>282589.09000000003</v>
      </c>
    </row>
    <row r="1540" spans="1:5" x14ac:dyDescent="0.25">
      <c r="A1540" t="s">
        <v>55</v>
      </c>
      <c r="B1540" s="179">
        <v>43673</v>
      </c>
      <c r="C1540">
        <v>49</v>
      </c>
      <c r="D1540" t="s">
        <v>403</v>
      </c>
      <c r="E1540">
        <v>43502946.490000002</v>
      </c>
    </row>
    <row r="1541" spans="1:5" x14ac:dyDescent="0.25">
      <c r="A1541" t="s">
        <v>55</v>
      </c>
      <c r="B1541" s="179">
        <v>43673</v>
      </c>
      <c r="C1541">
        <v>49</v>
      </c>
      <c r="D1541" t="s">
        <v>404</v>
      </c>
      <c r="E1541">
        <v>2534082.44</v>
      </c>
    </row>
    <row r="1542" spans="1:5" x14ac:dyDescent="0.25">
      <c r="A1542" t="s">
        <v>55</v>
      </c>
      <c r="B1542" s="179">
        <v>43673</v>
      </c>
      <c r="C1542">
        <v>49</v>
      </c>
      <c r="D1542" t="s">
        <v>405</v>
      </c>
      <c r="E1542">
        <v>9040374.1999999993</v>
      </c>
    </row>
    <row r="1543" spans="1:5" x14ac:dyDescent="0.25">
      <c r="A1543" t="s">
        <v>55</v>
      </c>
      <c r="B1543" s="179">
        <v>43673</v>
      </c>
      <c r="C1543">
        <v>49</v>
      </c>
      <c r="D1543" t="s">
        <v>406</v>
      </c>
      <c r="E1543">
        <v>15420500.119999999</v>
      </c>
    </row>
    <row r="1544" spans="1:5" x14ac:dyDescent="0.25">
      <c r="A1544" t="s">
        <v>55</v>
      </c>
      <c r="B1544" s="179">
        <v>43673</v>
      </c>
      <c r="C1544">
        <v>49</v>
      </c>
      <c r="D1544" t="s">
        <v>407</v>
      </c>
      <c r="E1544">
        <v>19599598.379999999</v>
      </c>
    </row>
    <row r="1545" spans="1:5" x14ac:dyDescent="0.25">
      <c r="A1545" t="s">
        <v>55</v>
      </c>
      <c r="B1545" s="179">
        <v>43673</v>
      </c>
      <c r="C1545">
        <v>49</v>
      </c>
      <c r="D1545" t="s">
        <v>409</v>
      </c>
      <c r="E1545">
        <v>12853389.76</v>
      </c>
    </row>
    <row r="1546" spans="1:5" x14ac:dyDescent="0.25">
      <c r="A1546" t="s">
        <v>55</v>
      </c>
      <c r="B1546" s="179">
        <v>43673</v>
      </c>
      <c r="C1546">
        <v>49</v>
      </c>
      <c r="D1546" t="s">
        <v>410</v>
      </c>
      <c r="E1546">
        <v>1088858.58</v>
      </c>
    </row>
    <row r="1547" spans="1:5" x14ac:dyDescent="0.25">
      <c r="A1547" t="s">
        <v>55</v>
      </c>
      <c r="B1547" s="179">
        <v>43673</v>
      </c>
      <c r="C1547">
        <v>49</v>
      </c>
      <c r="D1547" t="s">
        <v>411</v>
      </c>
      <c r="E1547">
        <v>1315954.1599999999</v>
      </c>
    </row>
    <row r="1548" spans="1:5" x14ac:dyDescent="0.25">
      <c r="A1548" t="s">
        <v>55</v>
      </c>
      <c r="B1548" s="179">
        <v>43673</v>
      </c>
      <c r="C1548">
        <v>49</v>
      </c>
      <c r="D1548" t="s">
        <v>412</v>
      </c>
      <c r="E1548">
        <v>2619689.5699999998</v>
      </c>
    </row>
    <row r="1549" spans="1:5" x14ac:dyDescent="0.25">
      <c r="A1549" t="s">
        <v>55</v>
      </c>
      <c r="B1549" s="179">
        <v>43673</v>
      </c>
      <c r="C1549">
        <v>49</v>
      </c>
      <c r="D1549" t="s">
        <v>413</v>
      </c>
      <c r="E1549">
        <v>2347740.23</v>
      </c>
    </row>
    <row r="1550" spans="1:5" x14ac:dyDescent="0.25">
      <c r="A1550" t="s">
        <v>55</v>
      </c>
      <c r="B1550" s="179">
        <v>43673</v>
      </c>
      <c r="C1550">
        <v>49</v>
      </c>
      <c r="D1550" t="s">
        <v>414</v>
      </c>
      <c r="E1550">
        <v>572355.21</v>
      </c>
    </row>
    <row r="1551" spans="1:5" x14ac:dyDescent="0.25">
      <c r="A1551" t="s">
        <v>55</v>
      </c>
      <c r="B1551" s="179">
        <v>43708</v>
      </c>
      <c r="C1551">
        <v>49</v>
      </c>
      <c r="D1551" t="s">
        <v>403</v>
      </c>
      <c r="E1551">
        <v>58256133.5</v>
      </c>
    </row>
    <row r="1552" spans="1:5" x14ac:dyDescent="0.25">
      <c r="A1552" t="s">
        <v>55</v>
      </c>
      <c r="B1552" s="179">
        <v>43708</v>
      </c>
      <c r="C1552">
        <v>49</v>
      </c>
      <c r="D1552" t="s">
        <v>404</v>
      </c>
      <c r="E1552">
        <v>2907431.01</v>
      </c>
    </row>
    <row r="1553" spans="1:5" x14ac:dyDescent="0.25">
      <c r="A1553" t="s">
        <v>55</v>
      </c>
      <c r="B1553" s="179">
        <v>43708</v>
      </c>
      <c r="C1553">
        <v>49</v>
      </c>
      <c r="D1553" t="s">
        <v>405</v>
      </c>
      <c r="E1553">
        <v>11218486.48</v>
      </c>
    </row>
    <row r="1554" spans="1:5" x14ac:dyDescent="0.25">
      <c r="A1554" t="s">
        <v>55</v>
      </c>
      <c r="B1554" s="179">
        <v>43708</v>
      </c>
      <c r="C1554">
        <v>49</v>
      </c>
      <c r="D1554" t="s">
        <v>406</v>
      </c>
      <c r="E1554">
        <v>18308658.510000002</v>
      </c>
    </row>
    <row r="1555" spans="1:5" x14ac:dyDescent="0.25">
      <c r="A1555" t="s">
        <v>55</v>
      </c>
      <c r="B1555" s="179">
        <v>43708</v>
      </c>
      <c r="C1555">
        <v>49</v>
      </c>
      <c r="D1555" t="s">
        <v>407</v>
      </c>
      <c r="E1555">
        <v>23879971.949999999</v>
      </c>
    </row>
    <row r="1556" spans="1:5" x14ac:dyDescent="0.25">
      <c r="A1556" t="s">
        <v>55</v>
      </c>
      <c r="B1556" s="179">
        <v>43708</v>
      </c>
      <c r="C1556">
        <v>49</v>
      </c>
      <c r="D1556" t="s">
        <v>408</v>
      </c>
      <c r="E1556">
        <v>21583.21</v>
      </c>
    </row>
    <row r="1557" spans="1:5" x14ac:dyDescent="0.25">
      <c r="A1557" t="s">
        <v>55</v>
      </c>
      <c r="B1557" s="179">
        <v>43708</v>
      </c>
      <c r="C1557">
        <v>49</v>
      </c>
      <c r="D1557" t="s">
        <v>409</v>
      </c>
      <c r="E1557">
        <v>10820953.890000001</v>
      </c>
    </row>
    <row r="1558" spans="1:5" x14ac:dyDescent="0.25">
      <c r="A1558" t="s">
        <v>55</v>
      </c>
      <c r="B1558" s="179">
        <v>43708</v>
      </c>
      <c r="C1558">
        <v>49</v>
      </c>
      <c r="D1558" t="s">
        <v>410</v>
      </c>
      <c r="E1558">
        <v>500832.47</v>
      </c>
    </row>
    <row r="1559" spans="1:5" x14ac:dyDescent="0.25">
      <c r="A1559" t="s">
        <v>55</v>
      </c>
      <c r="B1559" s="179">
        <v>43708</v>
      </c>
      <c r="C1559">
        <v>49</v>
      </c>
      <c r="D1559" t="s">
        <v>411</v>
      </c>
      <c r="E1559">
        <v>1094889.77</v>
      </c>
    </row>
    <row r="1560" spans="1:5" x14ac:dyDescent="0.25">
      <c r="A1560" t="s">
        <v>55</v>
      </c>
      <c r="B1560" s="179">
        <v>43708</v>
      </c>
      <c r="C1560">
        <v>49</v>
      </c>
      <c r="D1560" t="s">
        <v>412</v>
      </c>
      <c r="E1560">
        <v>2347388.83</v>
      </c>
    </row>
    <row r="1561" spans="1:5" x14ac:dyDescent="0.25">
      <c r="A1561" t="s">
        <v>55</v>
      </c>
      <c r="B1561" s="179">
        <v>43708</v>
      </c>
      <c r="C1561">
        <v>49</v>
      </c>
      <c r="D1561" t="s">
        <v>413</v>
      </c>
      <c r="E1561">
        <v>2741400.04</v>
      </c>
    </row>
    <row r="1562" spans="1:5" x14ac:dyDescent="0.25">
      <c r="A1562" t="s">
        <v>55</v>
      </c>
      <c r="B1562" s="179">
        <v>43708</v>
      </c>
      <c r="C1562">
        <v>49</v>
      </c>
      <c r="D1562" t="s">
        <v>414</v>
      </c>
      <c r="E1562">
        <v>334236.14</v>
      </c>
    </row>
    <row r="1563" spans="1:5" x14ac:dyDescent="0.25">
      <c r="A1563" t="s">
        <v>55</v>
      </c>
      <c r="B1563" s="179">
        <v>43736</v>
      </c>
      <c r="C1563">
        <v>49</v>
      </c>
      <c r="D1563" t="s">
        <v>403</v>
      </c>
      <c r="E1563">
        <v>56870494.020000003</v>
      </c>
    </row>
    <row r="1564" spans="1:5" x14ac:dyDescent="0.25">
      <c r="A1564" t="s">
        <v>55</v>
      </c>
      <c r="B1564" s="179">
        <v>43736</v>
      </c>
      <c r="C1564">
        <v>49</v>
      </c>
      <c r="D1564" t="s">
        <v>404</v>
      </c>
      <c r="E1564">
        <v>2876292.32</v>
      </c>
    </row>
    <row r="1565" spans="1:5" x14ac:dyDescent="0.25">
      <c r="A1565" t="s">
        <v>55</v>
      </c>
      <c r="B1565" s="179">
        <v>43736</v>
      </c>
      <c r="C1565">
        <v>49</v>
      </c>
      <c r="D1565" t="s">
        <v>405</v>
      </c>
      <c r="E1565">
        <v>10276528.550000001</v>
      </c>
    </row>
    <row r="1566" spans="1:5" x14ac:dyDescent="0.25">
      <c r="A1566" t="s">
        <v>55</v>
      </c>
      <c r="B1566" s="179">
        <v>43736</v>
      </c>
      <c r="C1566">
        <v>49</v>
      </c>
      <c r="D1566" t="s">
        <v>406</v>
      </c>
      <c r="E1566">
        <v>16519528.470000001</v>
      </c>
    </row>
    <row r="1567" spans="1:5" x14ac:dyDescent="0.25">
      <c r="A1567" t="s">
        <v>55</v>
      </c>
      <c r="B1567" s="179">
        <v>43736</v>
      </c>
      <c r="C1567">
        <v>49</v>
      </c>
      <c r="D1567" t="s">
        <v>407</v>
      </c>
      <c r="E1567">
        <v>19156702.440000001</v>
      </c>
    </row>
    <row r="1568" spans="1:5" x14ac:dyDescent="0.25">
      <c r="A1568" t="s">
        <v>55</v>
      </c>
      <c r="B1568" s="179">
        <v>43736</v>
      </c>
      <c r="C1568">
        <v>49</v>
      </c>
      <c r="D1568" t="s">
        <v>408</v>
      </c>
      <c r="E1568">
        <v>140039.44</v>
      </c>
    </row>
    <row r="1569" spans="1:5" x14ac:dyDescent="0.25">
      <c r="A1569" t="s">
        <v>55</v>
      </c>
      <c r="B1569" s="179">
        <v>43736</v>
      </c>
      <c r="C1569">
        <v>49</v>
      </c>
      <c r="D1569" t="s">
        <v>409</v>
      </c>
      <c r="E1569">
        <v>10070266.32</v>
      </c>
    </row>
    <row r="1570" spans="1:5" x14ac:dyDescent="0.25">
      <c r="A1570" t="s">
        <v>55</v>
      </c>
      <c r="B1570" s="179">
        <v>43736</v>
      </c>
      <c r="C1570">
        <v>49</v>
      </c>
      <c r="D1570" t="s">
        <v>410</v>
      </c>
      <c r="E1570">
        <v>477199.2</v>
      </c>
    </row>
    <row r="1571" spans="1:5" x14ac:dyDescent="0.25">
      <c r="A1571" t="s">
        <v>55</v>
      </c>
      <c r="B1571" s="179">
        <v>43736</v>
      </c>
      <c r="C1571">
        <v>49</v>
      </c>
      <c r="D1571" t="s">
        <v>411</v>
      </c>
      <c r="E1571">
        <v>965720.14</v>
      </c>
    </row>
    <row r="1572" spans="1:5" x14ac:dyDescent="0.25">
      <c r="A1572" t="s">
        <v>55</v>
      </c>
      <c r="B1572" s="179">
        <v>43736</v>
      </c>
      <c r="C1572">
        <v>49</v>
      </c>
      <c r="D1572" t="s">
        <v>412</v>
      </c>
      <c r="E1572">
        <v>1988217.92</v>
      </c>
    </row>
    <row r="1573" spans="1:5" x14ac:dyDescent="0.25">
      <c r="A1573" t="s">
        <v>55</v>
      </c>
      <c r="B1573" s="179">
        <v>43736</v>
      </c>
      <c r="C1573">
        <v>49</v>
      </c>
      <c r="D1573" t="s">
        <v>413</v>
      </c>
      <c r="E1573">
        <v>1832766.26</v>
      </c>
    </row>
    <row r="1574" spans="1:5" x14ac:dyDescent="0.25">
      <c r="A1574" t="s">
        <v>55</v>
      </c>
      <c r="B1574" s="179">
        <v>43736</v>
      </c>
      <c r="C1574">
        <v>49</v>
      </c>
      <c r="D1574" t="s">
        <v>414</v>
      </c>
      <c r="E1574">
        <v>377069.79</v>
      </c>
    </row>
    <row r="1575" spans="1:5" x14ac:dyDescent="0.25">
      <c r="A1575" t="s">
        <v>55</v>
      </c>
      <c r="B1575" s="179">
        <v>43764</v>
      </c>
      <c r="C1575">
        <v>49</v>
      </c>
      <c r="D1575" t="s">
        <v>403</v>
      </c>
      <c r="E1575">
        <v>49996840.850000001</v>
      </c>
    </row>
    <row r="1576" spans="1:5" x14ac:dyDescent="0.25">
      <c r="A1576" t="s">
        <v>55</v>
      </c>
      <c r="B1576" s="179">
        <v>43764</v>
      </c>
      <c r="C1576">
        <v>49</v>
      </c>
      <c r="D1576" t="s">
        <v>404</v>
      </c>
      <c r="E1576">
        <v>2718307.3</v>
      </c>
    </row>
    <row r="1577" spans="1:5" x14ac:dyDescent="0.25">
      <c r="A1577" t="s">
        <v>55</v>
      </c>
      <c r="B1577" s="179">
        <v>43764</v>
      </c>
      <c r="C1577">
        <v>49</v>
      </c>
      <c r="D1577" t="s">
        <v>405</v>
      </c>
      <c r="E1577">
        <v>10577447.119999999</v>
      </c>
    </row>
    <row r="1578" spans="1:5" x14ac:dyDescent="0.25">
      <c r="A1578" t="s">
        <v>55</v>
      </c>
      <c r="B1578" s="179">
        <v>43764</v>
      </c>
      <c r="C1578">
        <v>49</v>
      </c>
      <c r="D1578" t="s">
        <v>406</v>
      </c>
      <c r="E1578">
        <v>17413226.91</v>
      </c>
    </row>
    <row r="1579" spans="1:5" x14ac:dyDescent="0.25">
      <c r="A1579" t="s">
        <v>55</v>
      </c>
      <c r="B1579" s="179">
        <v>43764</v>
      </c>
      <c r="C1579">
        <v>49</v>
      </c>
      <c r="D1579" t="s">
        <v>407</v>
      </c>
      <c r="E1579">
        <v>21628898.920000002</v>
      </c>
    </row>
    <row r="1580" spans="1:5" x14ac:dyDescent="0.25">
      <c r="A1580" t="s">
        <v>55</v>
      </c>
      <c r="B1580" s="179">
        <v>43764</v>
      </c>
      <c r="C1580">
        <v>49</v>
      </c>
      <c r="D1580" t="s">
        <v>408</v>
      </c>
      <c r="E1580">
        <v>32764.02</v>
      </c>
    </row>
    <row r="1581" spans="1:5" x14ac:dyDescent="0.25">
      <c r="A1581" t="s">
        <v>55</v>
      </c>
      <c r="B1581" s="179">
        <v>43764</v>
      </c>
      <c r="C1581">
        <v>49</v>
      </c>
      <c r="D1581" t="s">
        <v>409</v>
      </c>
      <c r="E1581">
        <v>11290062.07</v>
      </c>
    </row>
    <row r="1582" spans="1:5" x14ac:dyDescent="0.25">
      <c r="A1582" t="s">
        <v>55</v>
      </c>
      <c r="B1582" s="179">
        <v>43764</v>
      </c>
      <c r="C1582">
        <v>49</v>
      </c>
      <c r="D1582" t="s">
        <v>410</v>
      </c>
      <c r="E1582">
        <v>553952.81999999995</v>
      </c>
    </row>
    <row r="1583" spans="1:5" x14ac:dyDescent="0.25">
      <c r="A1583" t="s">
        <v>55</v>
      </c>
      <c r="B1583" s="179">
        <v>43764</v>
      </c>
      <c r="C1583">
        <v>49</v>
      </c>
      <c r="D1583" t="s">
        <v>411</v>
      </c>
      <c r="E1583">
        <v>1084195.71</v>
      </c>
    </row>
    <row r="1584" spans="1:5" x14ac:dyDescent="0.25">
      <c r="A1584" t="s">
        <v>55</v>
      </c>
      <c r="B1584" s="179">
        <v>43764</v>
      </c>
      <c r="C1584">
        <v>49</v>
      </c>
      <c r="D1584" t="s">
        <v>412</v>
      </c>
      <c r="E1584">
        <v>2434945.7400000002</v>
      </c>
    </row>
    <row r="1585" spans="1:5" x14ac:dyDescent="0.25">
      <c r="A1585" t="s">
        <v>55</v>
      </c>
      <c r="B1585" s="179">
        <v>43764</v>
      </c>
      <c r="C1585">
        <v>49</v>
      </c>
      <c r="D1585" t="s">
        <v>413</v>
      </c>
      <c r="E1585">
        <v>2841882</v>
      </c>
    </row>
    <row r="1586" spans="1:5" x14ac:dyDescent="0.25">
      <c r="A1586" t="s">
        <v>55</v>
      </c>
      <c r="B1586" s="179">
        <v>43764</v>
      </c>
      <c r="C1586">
        <v>49</v>
      </c>
      <c r="D1586" t="s">
        <v>414</v>
      </c>
      <c r="E1586">
        <v>233201.92000000001</v>
      </c>
    </row>
    <row r="1587" spans="1:5" x14ac:dyDescent="0.25">
      <c r="A1587" t="s">
        <v>55</v>
      </c>
      <c r="B1587" s="179">
        <v>43799</v>
      </c>
      <c r="C1587">
        <v>49</v>
      </c>
      <c r="D1587" t="s">
        <v>403</v>
      </c>
      <c r="E1587">
        <v>37735672.700000003</v>
      </c>
    </row>
    <row r="1588" spans="1:5" x14ac:dyDescent="0.25">
      <c r="A1588" t="s">
        <v>55</v>
      </c>
      <c r="B1588" s="179">
        <v>43799</v>
      </c>
      <c r="C1588">
        <v>49</v>
      </c>
      <c r="D1588" t="s">
        <v>404</v>
      </c>
      <c r="E1588">
        <v>2019485.16</v>
      </c>
    </row>
    <row r="1589" spans="1:5" x14ac:dyDescent="0.25">
      <c r="A1589" t="s">
        <v>55</v>
      </c>
      <c r="B1589" s="179">
        <v>43799</v>
      </c>
      <c r="C1589">
        <v>49</v>
      </c>
      <c r="D1589" t="s">
        <v>405</v>
      </c>
      <c r="E1589">
        <v>7968494.6299999999</v>
      </c>
    </row>
    <row r="1590" spans="1:5" x14ac:dyDescent="0.25">
      <c r="A1590" t="s">
        <v>55</v>
      </c>
      <c r="B1590" s="179">
        <v>43799</v>
      </c>
      <c r="C1590">
        <v>49</v>
      </c>
      <c r="D1590" t="s">
        <v>406</v>
      </c>
      <c r="E1590">
        <v>13080665.720000001</v>
      </c>
    </row>
    <row r="1591" spans="1:5" x14ac:dyDescent="0.25">
      <c r="A1591" t="s">
        <v>55</v>
      </c>
      <c r="B1591" s="179">
        <v>43799</v>
      </c>
      <c r="C1591">
        <v>49</v>
      </c>
      <c r="D1591" t="s">
        <v>407</v>
      </c>
      <c r="E1591">
        <v>18542621.420000002</v>
      </c>
    </row>
    <row r="1592" spans="1:5" x14ac:dyDescent="0.25">
      <c r="A1592" t="s">
        <v>55</v>
      </c>
      <c r="B1592" s="179">
        <v>43799</v>
      </c>
      <c r="C1592">
        <v>49</v>
      </c>
      <c r="D1592" t="s">
        <v>408</v>
      </c>
      <c r="E1592">
        <v>23402.880000000001</v>
      </c>
    </row>
    <row r="1593" spans="1:5" x14ac:dyDescent="0.25">
      <c r="A1593" t="s">
        <v>55</v>
      </c>
      <c r="B1593" s="179">
        <v>43799</v>
      </c>
      <c r="C1593">
        <v>49</v>
      </c>
      <c r="D1593" t="s">
        <v>409</v>
      </c>
      <c r="E1593">
        <v>12353209.26</v>
      </c>
    </row>
    <row r="1594" spans="1:5" x14ac:dyDescent="0.25">
      <c r="A1594" t="s">
        <v>55</v>
      </c>
      <c r="B1594" s="179">
        <v>43799</v>
      </c>
      <c r="C1594">
        <v>49</v>
      </c>
      <c r="D1594" t="s">
        <v>410</v>
      </c>
      <c r="E1594">
        <v>453458.14</v>
      </c>
    </row>
    <row r="1595" spans="1:5" x14ac:dyDescent="0.25">
      <c r="A1595" t="s">
        <v>55</v>
      </c>
      <c r="B1595" s="179">
        <v>43799</v>
      </c>
      <c r="C1595">
        <v>49</v>
      </c>
      <c r="D1595" t="s">
        <v>411</v>
      </c>
      <c r="E1595">
        <v>1198135.97</v>
      </c>
    </row>
    <row r="1596" spans="1:5" x14ac:dyDescent="0.25">
      <c r="A1596" t="s">
        <v>55</v>
      </c>
      <c r="B1596" s="179">
        <v>43799</v>
      </c>
      <c r="C1596">
        <v>49</v>
      </c>
      <c r="D1596" t="s">
        <v>412</v>
      </c>
      <c r="E1596">
        <v>2361970.15</v>
      </c>
    </row>
    <row r="1597" spans="1:5" x14ac:dyDescent="0.25">
      <c r="A1597" t="s">
        <v>55</v>
      </c>
      <c r="B1597" s="179">
        <v>43799</v>
      </c>
      <c r="C1597">
        <v>49</v>
      </c>
      <c r="D1597" t="s">
        <v>413</v>
      </c>
      <c r="E1597">
        <v>1984507.15</v>
      </c>
    </row>
    <row r="1598" spans="1:5" x14ac:dyDescent="0.25">
      <c r="A1598" t="s">
        <v>55</v>
      </c>
      <c r="B1598" s="179">
        <v>43799</v>
      </c>
      <c r="C1598">
        <v>49</v>
      </c>
      <c r="D1598" t="s">
        <v>414</v>
      </c>
      <c r="E1598">
        <v>85042.06</v>
      </c>
    </row>
    <row r="1599" spans="1:5" x14ac:dyDescent="0.25">
      <c r="A1599" t="s">
        <v>55</v>
      </c>
      <c r="B1599" s="179">
        <v>43820</v>
      </c>
      <c r="C1599">
        <v>49</v>
      </c>
      <c r="D1599" t="s">
        <v>403</v>
      </c>
      <c r="E1599">
        <v>44101852.109999999</v>
      </c>
    </row>
    <row r="1600" spans="1:5" x14ac:dyDescent="0.25">
      <c r="A1600" t="s">
        <v>55</v>
      </c>
      <c r="B1600" s="179">
        <v>43820</v>
      </c>
      <c r="C1600">
        <v>49</v>
      </c>
      <c r="D1600" t="s">
        <v>404</v>
      </c>
      <c r="E1600">
        <v>2239310.5699999998</v>
      </c>
    </row>
    <row r="1601" spans="1:5" x14ac:dyDescent="0.25">
      <c r="A1601" t="s">
        <v>55</v>
      </c>
      <c r="B1601" s="179">
        <v>43820</v>
      </c>
      <c r="C1601">
        <v>49</v>
      </c>
      <c r="D1601" t="s">
        <v>405</v>
      </c>
      <c r="E1601">
        <v>9099144.6600000001</v>
      </c>
    </row>
    <row r="1602" spans="1:5" x14ac:dyDescent="0.25">
      <c r="A1602" t="s">
        <v>55</v>
      </c>
      <c r="B1602" s="179">
        <v>43820</v>
      </c>
      <c r="C1602">
        <v>49</v>
      </c>
      <c r="D1602" t="s">
        <v>406</v>
      </c>
      <c r="E1602">
        <v>14628611.99</v>
      </c>
    </row>
    <row r="1603" spans="1:5" x14ac:dyDescent="0.25">
      <c r="A1603" t="s">
        <v>55</v>
      </c>
      <c r="B1603" s="179">
        <v>43820</v>
      </c>
      <c r="C1603">
        <v>49</v>
      </c>
      <c r="D1603" t="s">
        <v>407</v>
      </c>
      <c r="E1603">
        <v>18344493.09</v>
      </c>
    </row>
    <row r="1604" spans="1:5" x14ac:dyDescent="0.25">
      <c r="A1604" t="s">
        <v>55</v>
      </c>
      <c r="B1604" s="179">
        <v>43820</v>
      </c>
      <c r="C1604">
        <v>49</v>
      </c>
      <c r="D1604" t="s">
        <v>408</v>
      </c>
      <c r="E1604">
        <v>25762.16</v>
      </c>
    </row>
    <row r="1605" spans="1:5" x14ac:dyDescent="0.25">
      <c r="A1605" t="s">
        <v>55</v>
      </c>
      <c r="B1605" s="179">
        <v>43820</v>
      </c>
      <c r="C1605">
        <v>49</v>
      </c>
      <c r="D1605" t="s">
        <v>409</v>
      </c>
      <c r="E1605">
        <v>22396494.809999999</v>
      </c>
    </row>
    <row r="1606" spans="1:5" x14ac:dyDescent="0.25">
      <c r="A1606" t="s">
        <v>55</v>
      </c>
      <c r="B1606" s="179">
        <v>43820</v>
      </c>
      <c r="C1606">
        <v>49</v>
      </c>
      <c r="D1606" t="s">
        <v>410</v>
      </c>
      <c r="E1606">
        <v>724433.6</v>
      </c>
    </row>
    <row r="1607" spans="1:5" x14ac:dyDescent="0.25">
      <c r="A1607" t="s">
        <v>55</v>
      </c>
      <c r="B1607" s="179">
        <v>43820</v>
      </c>
      <c r="C1607">
        <v>49</v>
      </c>
      <c r="D1607" t="s">
        <v>411</v>
      </c>
      <c r="E1607">
        <v>2647049.7200000002</v>
      </c>
    </row>
    <row r="1608" spans="1:5" x14ac:dyDescent="0.25">
      <c r="A1608" t="s">
        <v>55</v>
      </c>
      <c r="B1608" s="179">
        <v>43820</v>
      </c>
      <c r="C1608">
        <v>49</v>
      </c>
      <c r="D1608" t="s">
        <v>412</v>
      </c>
      <c r="E1608">
        <v>4233004.59</v>
      </c>
    </row>
    <row r="1609" spans="1:5" x14ac:dyDescent="0.25">
      <c r="A1609" t="s">
        <v>55</v>
      </c>
      <c r="B1609" s="179">
        <v>43820</v>
      </c>
      <c r="C1609">
        <v>49</v>
      </c>
      <c r="D1609" t="s">
        <v>413</v>
      </c>
      <c r="E1609">
        <v>3803116.56</v>
      </c>
    </row>
    <row r="1610" spans="1:5" x14ac:dyDescent="0.25">
      <c r="A1610" t="s">
        <v>55</v>
      </c>
      <c r="B1610" s="179">
        <v>43820</v>
      </c>
      <c r="C1610">
        <v>49</v>
      </c>
      <c r="D1610" t="s">
        <v>414</v>
      </c>
      <c r="E1610">
        <v>354738.28</v>
      </c>
    </row>
    <row r="1611" spans="1:5" x14ac:dyDescent="0.25">
      <c r="A1611" t="s">
        <v>55</v>
      </c>
      <c r="B1611" s="179">
        <v>43855</v>
      </c>
      <c r="C1611">
        <v>49</v>
      </c>
      <c r="D1611" t="s">
        <v>403</v>
      </c>
      <c r="E1611">
        <v>52171134.390000001</v>
      </c>
    </row>
    <row r="1612" spans="1:5" x14ac:dyDescent="0.25">
      <c r="A1612" t="s">
        <v>55</v>
      </c>
      <c r="B1612" s="179">
        <v>43855</v>
      </c>
      <c r="C1612">
        <v>49</v>
      </c>
      <c r="D1612" t="s">
        <v>404</v>
      </c>
      <c r="E1612">
        <v>2814781.83</v>
      </c>
    </row>
    <row r="1613" spans="1:5" x14ac:dyDescent="0.25">
      <c r="A1613" t="s">
        <v>55</v>
      </c>
      <c r="B1613" s="179">
        <v>43855</v>
      </c>
      <c r="C1613">
        <v>49</v>
      </c>
      <c r="D1613" t="s">
        <v>405</v>
      </c>
      <c r="E1613">
        <v>11136759.369999999</v>
      </c>
    </row>
    <row r="1614" spans="1:5" x14ac:dyDescent="0.25">
      <c r="A1614" t="s">
        <v>55</v>
      </c>
      <c r="B1614" s="179">
        <v>43855</v>
      </c>
      <c r="C1614">
        <v>49</v>
      </c>
      <c r="D1614" t="s">
        <v>406</v>
      </c>
      <c r="E1614">
        <v>17937039.059999999</v>
      </c>
    </row>
    <row r="1615" spans="1:5" x14ac:dyDescent="0.25">
      <c r="A1615" t="s">
        <v>55</v>
      </c>
      <c r="B1615" s="179">
        <v>43855</v>
      </c>
      <c r="C1615">
        <v>49</v>
      </c>
      <c r="D1615" t="s">
        <v>407</v>
      </c>
      <c r="E1615">
        <v>21057974.359999999</v>
      </c>
    </row>
    <row r="1616" spans="1:5" x14ac:dyDescent="0.25">
      <c r="A1616" t="s">
        <v>55</v>
      </c>
      <c r="B1616" s="179">
        <v>43855</v>
      </c>
      <c r="C1616">
        <v>49</v>
      </c>
      <c r="D1616" t="s">
        <v>408</v>
      </c>
      <c r="E1616">
        <v>46565.84</v>
      </c>
    </row>
    <row r="1617" spans="1:5" x14ac:dyDescent="0.25">
      <c r="A1617" t="s">
        <v>55</v>
      </c>
      <c r="B1617" s="179">
        <v>43855</v>
      </c>
      <c r="C1617">
        <v>49</v>
      </c>
      <c r="D1617" t="s">
        <v>409</v>
      </c>
      <c r="E1617">
        <v>32303135.98</v>
      </c>
    </row>
    <row r="1618" spans="1:5" x14ac:dyDescent="0.25">
      <c r="A1618" t="s">
        <v>55</v>
      </c>
      <c r="B1618" s="179">
        <v>43855</v>
      </c>
      <c r="C1618">
        <v>49</v>
      </c>
      <c r="D1618" t="s">
        <v>410</v>
      </c>
      <c r="E1618">
        <v>1354511.6</v>
      </c>
    </row>
    <row r="1619" spans="1:5" x14ac:dyDescent="0.25">
      <c r="A1619" t="s">
        <v>55</v>
      </c>
      <c r="B1619" s="179">
        <v>43855</v>
      </c>
      <c r="C1619">
        <v>49</v>
      </c>
      <c r="D1619" t="s">
        <v>411</v>
      </c>
      <c r="E1619">
        <v>4724915.26</v>
      </c>
    </row>
    <row r="1620" spans="1:5" x14ac:dyDescent="0.25">
      <c r="A1620" t="s">
        <v>55</v>
      </c>
      <c r="B1620" s="179">
        <v>43855</v>
      </c>
      <c r="C1620">
        <v>49</v>
      </c>
      <c r="D1620" t="s">
        <v>412</v>
      </c>
      <c r="E1620">
        <v>6358230.6500000004</v>
      </c>
    </row>
    <row r="1621" spans="1:5" x14ac:dyDescent="0.25">
      <c r="A1621" t="s">
        <v>55</v>
      </c>
      <c r="B1621" s="179">
        <v>43855</v>
      </c>
      <c r="C1621">
        <v>49</v>
      </c>
      <c r="D1621" t="s">
        <v>413</v>
      </c>
      <c r="E1621">
        <v>4943783.0599999996</v>
      </c>
    </row>
    <row r="1622" spans="1:5" x14ac:dyDescent="0.25">
      <c r="A1622" t="s">
        <v>55</v>
      </c>
      <c r="B1622" s="179">
        <v>43855</v>
      </c>
      <c r="C1622">
        <v>49</v>
      </c>
      <c r="D1622" t="s">
        <v>414</v>
      </c>
      <c r="E1622">
        <v>7264.74</v>
      </c>
    </row>
    <row r="1623" spans="1:5" x14ac:dyDescent="0.25">
      <c r="A1623" t="s">
        <v>55</v>
      </c>
      <c r="B1623" s="179">
        <v>43890</v>
      </c>
      <c r="C1623">
        <v>49</v>
      </c>
      <c r="D1623" t="s">
        <v>403</v>
      </c>
      <c r="E1623">
        <v>48303048.93</v>
      </c>
    </row>
    <row r="1624" spans="1:5" x14ac:dyDescent="0.25">
      <c r="A1624" t="s">
        <v>55</v>
      </c>
      <c r="B1624" s="179">
        <v>43890</v>
      </c>
      <c r="C1624">
        <v>49</v>
      </c>
      <c r="D1624" t="s">
        <v>404</v>
      </c>
      <c r="E1624">
        <v>2844296.18</v>
      </c>
    </row>
    <row r="1625" spans="1:5" x14ac:dyDescent="0.25">
      <c r="A1625" t="s">
        <v>55</v>
      </c>
      <c r="B1625" s="179">
        <v>43890</v>
      </c>
      <c r="C1625">
        <v>49</v>
      </c>
      <c r="D1625" t="s">
        <v>405</v>
      </c>
      <c r="E1625">
        <v>10244498.060000001</v>
      </c>
    </row>
    <row r="1626" spans="1:5" x14ac:dyDescent="0.25">
      <c r="A1626" t="s">
        <v>55</v>
      </c>
      <c r="B1626" s="179">
        <v>43890</v>
      </c>
      <c r="C1626">
        <v>49</v>
      </c>
      <c r="D1626" t="s">
        <v>406</v>
      </c>
      <c r="E1626">
        <v>16502164.74</v>
      </c>
    </row>
    <row r="1627" spans="1:5" x14ac:dyDescent="0.25">
      <c r="A1627" t="s">
        <v>55</v>
      </c>
      <c r="B1627" s="179">
        <v>43890</v>
      </c>
      <c r="C1627">
        <v>49</v>
      </c>
      <c r="D1627" t="s">
        <v>407</v>
      </c>
      <c r="E1627">
        <v>19740121.870000001</v>
      </c>
    </row>
    <row r="1628" spans="1:5" x14ac:dyDescent="0.25">
      <c r="A1628" t="s">
        <v>55</v>
      </c>
      <c r="B1628" s="179">
        <v>43890</v>
      </c>
      <c r="C1628">
        <v>49</v>
      </c>
      <c r="D1628" t="s">
        <v>408</v>
      </c>
      <c r="E1628">
        <v>30127.18</v>
      </c>
    </row>
    <row r="1629" spans="1:5" x14ac:dyDescent="0.25">
      <c r="A1629" t="s">
        <v>55</v>
      </c>
      <c r="B1629" s="179">
        <v>43890</v>
      </c>
      <c r="C1629">
        <v>49</v>
      </c>
      <c r="D1629" t="s">
        <v>409</v>
      </c>
      <c r="E1629">
        <v>31488029.489999998</v>
      </c>
    </row>
    <row r="1630" spans="1:5" x14ac:dyDescent="0.25">
      <c r="A1630" t="s">
        <v>55</v>
      </c>
      <c r="B1630" s="179">
        <v>43890</v>
      </c>
      <c r="C1630">
        <v>49</v>
      </c>
      <c r="D1630" t="s">
        <v>410</v>
      </c>
      <c r="E1630">
        <v>2931678</v>
      </c>
    </row>
    <row r="1631" spans="1:5" x14ac:dyDescent="0.25">
      <c r="A1631" t="s">
        <v>55</v>
      </c>
      <c r="B1631" s="179">
        <v>43890</v>
      </c>
      <c r="C1631">
        <v>49</v>
      </c>
      <c r="D1631" t="s">
        <v>411</v>
      </c>
      <c r="E1631">
        <v>4495689.4000000004</v>
      </c>
    </row>
    <row r="1632" spans="1:5" x14ac:dyDescent="0.25">
      <c r="A1632" t="s">
        <v>55</v>
      </c>
      <c r="B1632" s="179">
        <v>43890</v>
      </c>
      <c r="C1632">
        <v>49</v>
      </c>
      <c r="D1632" t="s">
        <v>412</v>
      </c>
      <c r="E1632">
        <v>5867967.5599999996</v>
      </c>
    </row>
    <row r="1633" spans="1:5" x14ac:dyDescent="0.25">
      <c r="A1633" t="s">
        <v>55</v>
      </c>
      <c r="B1633" s="179">
        <v>43890</v>
      </c>
      <c r="C1633">
        <v>49</v>
      </c>
      <c r="D1633" t="s">
        <v>413</v>
      </c>
      <c r="E1633">
        <v>5258266</v>
      </c>
    </row>
    <row r="1634" spans="1:5" x14ac:dyDescent="0.25">
      <c r="A1634" t="s">
        <v>55</v>
      </c>
      <c r="B1634" s="179">
        <v>43890</v>
      </c>
      <c r="C1634">
        <v>49</v>
      </c>
      <c r="D1634" t="s">
        <v>414</v>
      </c>
      <c r="E1634">
        <v>13490.73</v>
      </c>
    </row>
    <row r="1635" spans="1:5" x14ac:dyDescent="0.25">
      <c r="A1635" t="s">
        <v>55</v>
      </c>
      <c r="B1635" s="179">
        <v>43918</v>
      </c>
      <c r="C1635">
        <v>49</v>
      </c>
      <c r="D1635" t="s">
        <v>403</v>
      </c>
      <c r="E1635">
        <v>48845205.200000003</v>
      </c>
    </row>
    <row r="1636" spans="1:5" x14ac:dyDescent="0.25">
      <c r="A1636" t="s">
        <v>55</v>
      </c>
      <c r="B1636" s="179">
        <v>43918</v>
      </c>
      <c r="C1636">
        <v>49</v>
      </c>
      <c r="D1636" t="s">
        <v>404</v>
      </c>
      <c r="E1636">
        <v>2376054.3199999998</v>
      </c>
    </row>
    <row r="1637" spans="1:5" x14ac:dyDescent="0.25">
      <c r="A1637" t="s">
        <v>55</v>
      </c>
      <c r="B1637" s="179">
        <v>43918</v>
      </c>
      <c r="C1637">
        <v>49</v>
      </c>
      <c r="D1637" t="s">
        <v>405</v>
      </c>
      <c r="E1637">
        <v>9905041.0800000001</v>
      </c>
    </row>
    <row r="1638" spans="1:5" x14ac:dyDescent="0.25">
      <c r="A1638" t="s">
        <v>55</v>
      </c>
      <c r="B1638" s="179">
        <v>43918</v>
      </c>
      <c r="C1638">
        <v>49</v>
      </c>
      <c r="D1638" t="s">
        <v>406</v>
      </c>
      <c r="E1638">
        <v>16748783.42</v>
      </c>
    </row>
    <row r="1639" spans="1:5" x14ac:dyDescent="0.25">
      <c r="A1639" t="s">
        <v>55</v>
      </c>
      <c r="B1639" s="179">
        <v>43918</v>
      </c>
      <c r="C1639">
        <v>49</v>
      </c>
      <c r="D1639" t="s">
        <v>407</v>
      </c>
      <c r="E1639">
        <v>19260255.57</v>
      </c>
    </row>
    <row r="1640" spans="1:5" x14ac:dyDescent="0.25">
      <c r="A1640" t="s">
        <v>55</v>
      </c>
      <c r="B1640" s="179">
        <v>43918</v>
      </c>
      <c r="C1640">
        <v>49</v>
      </c>
      <c r="D1640" t="s">
        <v>408</v>
      </c>
      <c r="E1640">
        <v>39953.129999999997</v>
      </c>
    </row>
    <row r="1641" spans="1:5" x14ac:dyDescent="0.25">
      <c r="A1641" t="s">
        <v>55</v>
      </c>
      <c r="B1641" s="179">
        <v>43918</v>
      </c>
      <c r="C1641">
        <v>49</v>
      </c>
      <c r="D1641" t="s">
        <v>409</v>
      </c>
      <c r="E1641">
        <v>32809496.09</v>
      </c>
    </row>
    <row r="1642" spans="1:5" x14ac:dyDescent="0.25">
      <c r="A1642" t="s">
        <v>55</v>
      </c>
      <c r="B1642" s="179">
        <v>43918</v>
      </c>
      <c r="C1642">
        <v>49</v>
      </c>
      <c r="D1642" t="s">
        <v>410</v>
      </c>
      <c r="E1642">
        <v>1078180.97</v>
      </c>
    </row>
    <row r="1643" spans="1:5" x14ac:dyDescent="0.25">
      <c r="A1643" t="s">
        <v>55</v>
      </c>
      <c r="B1643" s="179">
        <v>43918</v>
      </c>
      <c r="C1643">
        <v>49</v>
      </c>
      <c r="D1643" t="s">
        <v>411</v>
      </c>
      <c r="E1643">
        <v>4676193.21</v>
      </c>
    </row>
    <row r="1644" spans="1:5" x14ac:dyDescent="0.25">
      <c r="A1644" t="s">
        <v>55</v>
      </c>
      <c r="B1644" s="179">
        <v>43918</v>
      </c>
      <c r="C1644">
        <v>49</v>
      </c>
      <c r="D1644" t="s">
        <v>412</v>
      </c>
      <c r="E1644">
        <v>6152802.6200000001</v>
      </c>
    </row>
    <row r="1645" spans="1:5" x14ac:dyDescent="0.25">
      <c r="A1645" t="s">
        <v>55</v>
      </c>
      <c r="B1645" s="179">
        <v>43918</v>
      </c>
      <c r="C1645">
        <v>49</v>
      </c>
      <c r="D1645" t="s">
        <v>413</v>
      </c>
      <c r="E1645">
        <v>4693410.74</v>
      </c>
    </row>
    <row r="1646" spans="1:5" x14ac:dyDescent="0.25">
      <c r="A1646" t="s">
        <v>55</v>
      </c>
      <c r="B1646" s="179">
        <v>43918</v>
      </c>
      <c r="C1646">
        <v>49</v>
      </c>
      <c r="D1646" t="s">
        <v>414</v>
      </c>
      <c r="E1646">
        <v>30788.26</v>
      </c>
    </row>
    <row r="1647" spans="1:5" x14ac:dyDescent="0.25">
      <c r="A1647" t="s">
        <v>56</v>
      </c>
      <c r="B1647" s="179">
        <v>43554</v>
      </c>
      <c r="C1647">
        <v>49</v>
      </c>
      <c r="D1647" t="s">
        <v>403</v>
      </c>
      <c r="E1647">
        <v>338578</v>
      </c>
    </row>
    <row r="1648" spans="1:5" x14ac:dyDescent="0.25">
      <c r="A1648" t="s">
        <v>56</v>
      </c>
      <c r="B1648" s="179">
        <v>43554</v>
      </c>
      <c r="C1648">
        <v>49</v>
      </c>
      <c r="D1648" t="s">
        <v>404</v>
      </c>
      <c r="E1648">
        <v>27240</v>
      </c>
    </row>
    <row r="1649" spans="1:5" x14ac:dyDescent="0.25">
      <c r="A1649" t="s">
        <v>56</v>
      </c>
      <c r="B1649" s="179">
        <v>43554</v>
      </c>
      <c r="C1649">
        <v>49</v>
      </c>
      <c r="D1649" t="s">
        <v>405</v>
      </c>
      <c r="E1649">
        <v>48307</v>
      </c>
    </row>
    <row r="1650" spans="1:5" x14ac:dyDescent="0.25">
      <c r="A1650" t="s">
        <v>56</v>
      </c>
      <c r="B1650" s="179">
        <v>43554</v>
      </c>
      <c r="C1650">
        <v>49</v>
      </c>
      <c r="D1650" t="s">
        <v>406</v>
      </c>
      <c r="E1650">
        <v>8506</v>
      </c>
    </row>
    <row r="1651" spans="1:5" x14ac:dyDescent="0.25">
      <c r="A1651" t="s">
        <v>56</v>
      </c>
      <c r="B1651" s="179">
        <v>43554</v>
      </c>
      <c r="C1651">
        <v>49</v>
      </c>
      <c r="D1651" t="s">
        <v>407</v>
      </c>
      <c r="E1651">
        <v>1328</v>
      </c>
    </row>
    <row r="1652" spans="1:5" x14ac:dyDescent="0.25">
      <c r="A1652" t="s">
        <v>56</v>
      </c>
      <c r="B1652" s="179">
        <v>43554</v>
      </c>
      <c r="C1652">
        <v>49</v>
      </c>
      <c r="D1652" t="s">
        <v>408</v>
      </c>
      <c r="E1652">
        <v>4</v>
      </c>
    </row>
    <row r="1653" spans="1:5" x14ac:dyDescent="0.25">
      <c r="A1653" t="s">
        <v>56</v>
      </c>
      <c r="B1653" s="179">
        <v>43554</v>
      </c>
      <c r="C1653">
        <v>49</v>
      </c>
      <c r="D1653" t="s">
        <v>409</v>
      </c>
      <c r="E1653">
        <v>185198</v>
      </c>
    </row>
    <row r="1654" spans="1:5" x14ac:dyDescent="0.25">
      <c r="A1654" t="s">
        <v>56</v>
      </c>
      <c r="B1654" s="179">
        <v>43554</v>
      </c>
      <c r="C1654">
        <v>49</v>
      </c>
      <c r="D1654" t="s">
        <v>410</v>
      </c>
      <c r="E1654">
        <v>15994</v>
      </c>
    </row>
    <row r="1655" spans="1:5" x14ac:dyDescent="0.25">
      <c r="A1655" t="s">
        <v>56</v>
      </c>
      <c r="B1655" s="179">
        <v>43554</v>
      </c>
      <c r="C1655">
        <v>49</v>
      </c>
      <c r="D1655" t="s">
        <v>411</v>
      </c>
      <c r="E1655">
        <v>16683</v>
      </c>
    </row>
    <row r="1656" spans="1:5" x14ac:dyDescent="0.25">
      <c r="A1656" t="s">
        <v>56</v>
      </c>
      <c r="B1656" s="179">
        <v>43554</v>
      </c>
      <c r="C1656">
        <v>49</v>
      </c>
      <c r="D1656" t="s">
        <v>412</v>
      </c>
      <c r="E1656">
        <v>5123</v>
      </c>
    </row>
    <row r="1657" spans="1:5" x14ac:dyDescent="0.25">
      <c r="A1657" t="s">
        <v>56</v>
      </c>
      <c r="B1657" s="179">
        <v>43554</v>
      </c>
      <c r="C1657">
        <v>49</v>
      </c>
      <c r="D1657" t="s">
        <v>413</v>
      </c>
      <c r="E1657">
        <v>791</v>
      </c>
    </row>
    <row r="1658" spans="1:5" x14ac:dyDescent="0.25">
      <c r="A1658" t="s">
        <v>56</v>
      </c>
      <c r="B1658" s="179">
        <v>43554</v>
      </c>
      <c r="C1658">
        <v>49</v>
      </c>
      <c r="D1658" t="s">
        <v>414</v>
      </c>
      <c r="E1658">
        <v>53</v>
      </c>
    </row>
    <row r="1659" spans="1:5" x14ac:dyDescent="0.25">
      <c r="A1659" t="s">
        <v>56</v>
      </c>
      <c r="B1659" s="179">
        <v>43582</v>
      </c>
      <c r="C1659">
        <v>49</v>
      </c>
      <c r="D1659" t="s">
        <v>403</v>
      </c>
      <c r="E1659">
        <v>339770</v>
      </c>
    </row>
    <row r="1660" spans="1:5" x14ac:dyDescent="0.25">
      <c r="A1660" t="s">
        <v>56</v>
      </c>
      <c r="B1660" s="179">
        <v>43582</v>
      </c>
      <c r="C1660">
        <v>49</v>
      </c>
      <c r="D1660" t="s">
        <v>404</v>
      </c>
      <c r="E1660">
        <v>28400</v>
      </c>
    </row>
    <row r="1661" spans="1:5" x14ac:dyDescent="0.25">
      <c r="A1661" t="s">
        <v>56</v>
      </c>
      <c r="B1661" s="179">
        <v>43582</v>
      </c>
      <c r="C1661">
        <v>49</v>
      </c>
      <c r="D1661" t="s">
        <v>405</v>
      </c>
      <c r="E1661">
        <v>46945</v>
      </c>
    </row>
    <row r="1662" spans="1:5" x14ac:dyDescent="0.25">
      <c r="A1662" t="s">
        <v>56</v>
      </c>
      <c r="B1662" s="179">
        <v>43582</v>
      </c>
      <c r="C1662">
        <v>49</v>
      </c>
      <c r="D1662" t="s">
        <v>406</v>
      </c>
      <c r="E1662">
        <v>8665</v>
      </c>
    </row>
    <row r="1663" spans="1:5" x14ac:dyDescent="0.25">
      <c r="A1663" t="s">
        <v>56</v>
      </c>
      <c r="B1663" s="179">
        <v>43582</v>
      </c>
      <c r="C1663">
        <v>49</v>
      </c>
      <c r="D1663" t="s">
        <v>407</v>
      </c>
      <c r="E1663">
        <v>1298</v>
      </c>
    </row>
    <row r="1664" spans="1:5" x14ac:dyDescent="0.25">
      <c r="A1664" t="s">
        <v>56</v>
      </c>
      <c r="B1664" s="179">
        <v>43582</v>
      </c>
      <c r="C1664">
        <v>49</v>
      </c>
      <c r="D1664" t="s">
        <v>408</v>
      </c>
      <c r="E1664">
        <v>3</v>
      </c>
    </row>
    <row r="1665" spans="1:5" x14ac:dyDescent="0.25">
      <c r="A1665" t="s">
        <v>56</v>
      </c>
      <c r="B1665" s="179">
        <v>43582</v>
      </c>
      <c r="C1665">
        <v>49</v>
      </c>
      <c r="D1665" t="s">
        <v>409</v>
      </c>
      <c r="E1665">
        <v>185039</v>
      </c>
    </row>
    <row r="1666" spans="1:5" x14ac:dyDescent="0.25">
      <c r="A1666" t="s">
        <v>56</v>
      </c>
      <c r="B1666" s="179">
        <v>43582</v>
      </c>
      <c r="C1666">
        <v>49</v>
      </c>
      <c r="D1666" t="s">
        <v>410</v>
      </c>
      <c r="E1666">
        <v>22455</v>
      </c>
    </row>
    <row r="1667" spans="1:5" x14ac:dyDescent="0.25">
      <c r="A1667" t="s">
        <v>56</v>
      </c>
      <c r="B1667" s="179">
        <v>43582</v>
      </c>
      <c r="C1667">
        <v>49</v>
      </c>
      <c r="D1667" t="s">
        <v>411</v>
      </c>
      <c r="E1667">
        <v>16589</v>
      </c>
    </row>
    <row r="1668" spans="1:5" x14ac:dyDescent="0.25">
      <c r="A1668" t="s">
        <v>56</v>
      </c>
      <c r="B1668" s="179">
        <v>43582</v>
      </c>
      <c r="C1668">
        <v>49</v>
      </c>
      <c r="D1668" t="s">
        <v>412</v>
      </c>
      <c r="E1668">
        <v>5031</v>
      </c>
    </row>
    <row r="1669" spans="1:5" x14ac:dyDescent="0.25">
      <c r="A1669" t="s">
        <v>56</v>
      </c>
      <c r="B1669" s="179">
        <v>43582</v>
      </c>
      <c r="C1669">
        <v>49</v>
      </c>
      <c r="D1669" t="s">
        <v>413</v>
      </c>
      <c r="E1669">
        <v>801</v>
      </c>
    </row>
    <row r="1670" spans="1:5" x14ac:dyDescent="0.25">
      <c r="A1670" t="s">
        <v>56</v>
      </c>
      <c r="B1670" s="179">
        <v>43582</v>
      </c>
      <c r="C1670">
        <v>49</v>
      </c>
      <c r="D1670" t="s">
        <v>414</v>
      </c>
      <c r="E1670">
        <v>28</v>
      </c>
    </row>
    <row r="1671" spans="1:5" x14ac:dyDescent="0.25">
      <c r="A1671" t="s">
        <v>56</v>
      </c>
      <c r="B1671" s="179">
        <v>43610</v>
      </c>
      <c r="C1671">
        <v>49</v>
      </c>
      <c r="D1671" t="s">
        <v>403</v>
      </c>
      <c r="E1671">
        <v>350659</v>
      </c>
    </row>
    <row r="1672" spans="1:5" x14ac:dyDescent="0.25">
      <c r="A1672" t="s">
        <v>56</v>
      </c>
      <c r="B1672" s="179">
        <v>43610</v>
      </c>
      <c r="C1672">
        <v>49</v>
      </c>
      <c r="D1672" t="s">
        <v>404</v>
      </c>
      <c r="E1672">
        <v>30993</v>
      </c>
    </row>
    <row r="1673" spans="1:5" x14ac:dyDescent="0.25">
      <c r="A1673" t="s">
        <v>56</v>
      </c>
      <c r="B1673" s="179">
        <v>43610</v>
      </c>
      <c r="C1673">
        <v>49</v>
      </c>
      <c r="D1673" t="s">
        <v>405</v>
      </c>
      <c r="E1673">
        <v>50675</v>
      </c>
    </row>
    <row r="1674" spans="1:5" x14ac:dyDescent="0.25">
      <c r="A1674" t="s">
        <v>56</v>
      </c>
      <c r="B1674" s="179">
        <v>43610</v>
      </c>
      <c r="C1674">
        <v>49</v>
      </c>
      <c r="D1674" t="s">
        <v>406</v>
      </c>
      <c r="E1674">
        <v>9449</v>
      </c>
    </row>
    <row r="1675" spans="1:5" x14ac:dyDescent="0.25">
      <c r="A1675" t="s">
        <v>56</v>
      </c>
      <c r="B1675" s="179">
        <v>43610</v>
      </c>
      <c r="C1675">
        <v>49</v>
      </c>
      <c r="D1675" t="s">
        <v>407</v>
      </c>
      <c r="E1675">
        <v>1415</v>
      </c>
    </row>
    <row r="1676" spans="1:5" x14ac:dyDescent="0.25">
      <c r="A1676" t="s">
        <v>56</v>
      </c>
      <c r="B1676" s="179">
        <v>43610</v>
      </c>
      <c r="C1676">
        <v>49</v>
      </c>
      <c r="D1676" t="s">
        <v>409</v>
      </c>
      <c r="E1676">
        <v>189379</v>
      </c>
    </row>
    <row r="1677" spans="1:5" x14ac:dyDescent="0.25">
      <c r="A1677" t="s">
        <v>56</v>
      </c>
      <c r="B1677" s="179">
        <v>43610</v>
      </c>
      <c r="C1677">
        <v>49</v>
      </c>
      <c r="D1677" t="s">
        <v>410</v>
      </c>
      <c r="E1677">
        <v>18968</v>
      </c>
    </row>
    <row r="1678" spans="1:5" x14ac:dyDescent="0.25">
      <c r="A1678" t="s">
        <v>56</v>
      </c>
      <c r="B1678" s="179">
        <v>43610</v>
      </c>
      <c r="C1678">
        <v>49</v>
      </c>
      <c r="D1678" t="s">
        <v>411</v>
      </c>
      <c r="E1678">
        <v>18041</v>
      </c>
    </row>
    <row r="1679" spans="1:5" x14ac:dyDescent="0.25">
      <c r="A1679" t="s">
        <v>56</v>
      </c>
      <c r="B1679" s="179">
        <v>43610</v>
      </c>
      <c r="C1679">
        <v>49</v>
      </c>
      <c r="D1679" t="s">
        <v>412</v>
      </c>
      <c r="E1679">
        <v>5639</v>
      </c>
    </row>
    <row r="1680" spans="1:5" x14ac:dyDescent="0.25">
      <c r="A1680" t="s">
        <v>56</v>
      </c>
      <c r="B1680" s="179">
        <v>43610</v>
      </c>
      <c r="C1680">
        <v>49</v>
      </c>
      <c r="D1680" t="s">
        <v>413</v>
      </c>
      <c r="E1680">
        <v>915</v>
      </c>
    </row>
    <row r="1681" spans="1:5" x14ac:dyDescent="0.25">
      <c r="A1681" t="s">
        <v>56</v>
      </c>
      <c r="B1681" s="179">
        <v>43610</v>
      </c>
      <c r="C1681">
        <v>49</v>
      </c>
      <c r="D1681" t="s">
        <v>414</v>
      </c>
      <c r="E1681">
        <v>42</v>
      </c>
    </row>
    <row r="1682" spans="1:5" x14ac:dyDescent="0.25">
      <c r="A1682" t="s">
        <v>56</v>
      </c>
      <c r="B1682" s="179">
        <v>43645</v>
      </c>
      <c r="C1682">
        <v>49</v>
      </c>
      <c r="D1682" t="s">
        <v>403</v>
      </c>
      <c r="E1682">
        <v>317451</v>
      </c>
    </row>
    <row r="1683" spans="1:5" x14ac:dyDescent="0.25">
      <c r="A1683" t="s">
        <v>56</v>
      </c>
      <c r="B1683" s="179">
        <v>43645</v>
      </c>
      <c r="C1683">
        <v>49</v>
      </c>
      <c r="D1683" t="s">
        <v>404</v>
      </c>
      <c r="E1683">
        <v>27410</v>
      </c>
    </row>
    <row r="1684" spans="1:5" x14ac:dyDescent="0.25">
      <c r="A1684" t="s">
        <v>56</v>
      </c>
      <c r="B1684" s="179">
        <v>43645</v>
      </c>
      <c r="C1684">
        <v>49</v>
      </c>
      <c r="D1684" t="s">
        <v>405</v>
      </c>
      <c r="E1684">
        <v>44399</v>
      </c>
    </row>
    <row r="1685" spans="1:5" x14ac:dyDescent="0.25">
      <c r="A1685" t="s">
        <v>56</v>
      </c>
      <c r="B1685" s="179">
        <v>43645</v>
      </c>
      <c r="C1685">
        <v>49</v>
      </c>
      <c r="D1685" t="s">
        <v>406</v>
      </c>
      <c r="E1685">
        <v>7990</v>
      </c>
    </row>
    <row r="1686" spans="1:5" x14ac:dyDescent="0.25">
      <c r="A1686" t="s">
        <v>56</v>
      </c>
      <c r="B1686" s="179">
        <v>43645</v>
      </c>
      <c r="C1686">
        <v>49</v>
      </c>
      <c r="D1686" t="s">
        <v>407</v>
      </c>
      <c r="E1686">
        <v>1290</v>
      </c>
    </row>
    <row r="1687" spans="1:5" x14ac:dyDescent="0.25">
      <c r="A1687" t="s">
        <v>56</v>
      </c>
      <c r="B1687" s="179">
        <v>43645</v>
      </c>
      <c r="C1687">
        <v>49</v>
      </c>
      <c r="D1687" t="s">
        <v>408</v>
      </c>
      <c r="E1687">
        <v>4</v>
      </c>
    </row>
    <row r="1688" spans="1:5" x14ac:dyDescent="0.25">
      <c r="A1688" t="s">
        <v>56</v>
      </c>
      <c r="B1688" s="179">
        <v>43645</v>
      </c>
      <c r="C1688">
        <v>49</v>
      </c>
      <c r="D1688" t="s">
        <v>409</v>
      </c>
      <c r="E1688">
        <v>171162</v>
      </c>
    </row>
    <row r="1689" spans="1:5" x14ac:dyDescent="0.25">
      <c r="A1689" t="s">
        <v>56</v>
      </c>
      <c r="B1689" s="179">
        <v>43645</v>
      </c>
      <c r="C1689">
        <v>49</v>
      </c>
      <c r="D1689" t="s">
        <v>410</v>
      </c>
      <c r="E1689">
        <v>23829</v>
      </c>
    </row>
    <row r="1690" spans="1:5" x14ac:dyDescent="0.25">
      <c r="A1690" t="s">
        <v>56</v>
      </c>
      <c r="B1690" s="179">
        <v>43645</v>
      </c>
      <c r="C1690">
        <v>49</v>
      </c>
      <c r="D1690" t="s">
        <v>411</v>
      </c>
      <c r="E1690">
        <v>15542</v>
      </c>
    </row>
    <row r="1691" spans="1:5" x14ac:dyDescent="0.25">
      <c r="A1691" t="s">
        <v>56</v>
      </c>
      <c r="B1691" s="179">
        <v>43645</v>
      </c>
      <c r="C1691">
        <v>49</v>
      </c>
      <c r="D1691" t="s">
        <v>412</v>
      </c>
      <c r="E1691">
        <v>4740</v>
      </c>
    </row>
    <row r="1692" spans="1:5" x14ac:dyDescent="0.25">
      <c r="A1692" t="s">
        <v>56</v>
      </c>
      <c r="B1692" s="179">
        <v>43645</v>
      </c>
      <c r="C1692">
        <v>49</v>
      </c>
      <c r="D1692" t="s">
        <v>413</v>
      </c>
      <c r="E1692">
        <v>825</v>
      </c>
    </row>
    <row r="1693" spans="1:5" x14ac:dyDescent="0.25">
      <c r="A1693" t="s">
        <v>56</v>
      </c>
      <c r="B1693" s="179">
        <v>43645</v>
      </c>
      <c r="C1693">
        <v>49</v>
      </c>
      <c r="D1693" t="s">
        <v>414</v>
      </c>
      <c r="E1693">
        <v>15</v>
      </c>
    </row>
    <row r="1694" spans="1:5" x14ac:dyDescent="0.25">
      <c r="A1694" t="s">
        <v>56</v>
      </c>
      <c r="B1694" s="179">
        <v>43673</v>
      </c>
      <c r="C1694">
        <v>49</v>
      </c>
      <c r="D1694" t="s">
        <v>403</v>
      </c>
      <c r="E1694">
        <v>367116</v>
      </c>
    </row>
    <row r="1695" spans="1:5" x14ac:dyDescent="0.25">
      <c r="A1695" t="s">
        <v>56</v>
      </c>
      <c r="B1695" s="179">
        <v>43673</v>
      </c>
      <c r="C1695">
        <v>49</v>
      </c>
      <c r="D1695" t="s">
        <v>404</v>
      </c>
      <c r="E1695">
        <v>31329</v>
      </c>
    </row>
    <row r="1696" spans="1:5" x14ac:dyDescent="0.25">
      <c r="A1696" t="s">
        <v>56</v>
      </c>
      <c r="B1696" s="179">
        <v>43673</v>
      </c>
      <c r="C1696">
        <v>49</v>
      </c>
      <c r="D1696" t="s">
        <v>405</v>
      </c>
      <c r="E1696">
        <v>48585</v>
      </c>
    </row>
    <row r="1697" spans="1:5" x14ac:dyDescent="0.25">
      <c r="A1697" t="s">
        <v>56</v>
      </c>
      <c r="B1697" s="179">
        <v>43673</v>
      </c>
      <c r="C1697">
        <v>49</v>
      </c>
      <c r="D1697" t="s">
        <v>406</v>
      </c>
      <c r="E1697">
        <v>8854</v>
      </c>
    </row>
    <row r="1698" spans="1:5" x14ac:dyDescent="0.25">
      <c r="A1698" t="s">
        <v>56</v>
      </c>
      <c r="B1698" s="179">
        <v>43673</v>
      </c>
      <c r="C1698">
        <v>49</v>
      </c>
      <c r="D1698" t="s">
        <v>407</v>
      </c>
      <c r="E1698">
        <v>1270</v>
      </c>
    </row>
    <row r="1699" spans="1:5" x14ac:dyDescent="0.25">
      <c r="A1699" t="s">
        <v>56</v>
      </c>
      <c r="B1699" s="179">
        <v>43673</v>
      </c>
      <c r="C1699">
        <v>49</v>
      </c>
      <c r="D1699" t="s">
        <v>408</v>
      </c>
      <c r="E1699">
        <v>3</v>
      </c>
    </row>
    <row r="1700" spans="1:5" x14ac:dyDescent="0.25">
      <c r="A1700" t="s">
        <v>56</v>
      </c>
      <c r="B1700" s="179">
        <v>43673</v>
      </c>
      <c r="C1700">
        <v>49</v>
      </c>
      <c r="D1700" t="s">
        <v>409</v>
      </c>
      <c r="E1700">
        <v>194813</v>
      </c>
    </row>
    <row r="1701" spans="1:5" x14ac:dyDescent="0.25">
      <c r="A1701" t="s">
        <v>56</v>
      </c>
      <c r="B1701" s="179">
        <v>43673</v>
      </c>
      <c r="C1701">
        <v>49</v>
      </c>
      <c r="D1701" t="s">
        <v>410</v>
      </c>
      <c r="E1701">
        <v>20927</v>
      </c>
    </row>
    <row r="1702" spans="1:5" x14ac:dyDescent="0.25">
      <c r="A1702" t="s">
        <v>56</v>
      </c>
      <c r="B1702" s="179">
        <v>43673</v>
      </c>
      <c r="C1702">
        <v>49</v>
      </c>
      <c r="D1702" t="s">
        <v>411</v>
      </c>
      <c r="E1702">
        <v>17534</v>
      </c>
    </row>
    <row r="1703" spans="1:5" x14ac:dyDescent="0.25">
      <c r="A1703" t="s">
        <v>56</v>
      </c>
      <c r="B1703" s="179">
        <v>43673</v>
      </c>
      <c r="C1703">
        <v>49</v>
      </c>
      <c r="D1703" t="s">
        <v>412</v>
      </c>
      <c r="E1703">
        <v>5503</v>
      </c>
    </row>
    <row r="1704" spans="1:5" x14ac:dyDescent="0.25">
      <c r="A1704" t="s">
        <v>56</v>
      </c>
      <c r="B1704" s="179">
        <v>43673</v>
      </c>
      <c r="C1704">
        <v>49</v>
      </c>
      <c r="D1704" t="s">
        <v>413</v>
      </c>
      <c r="E1704">
        <v>856</v>
      </c>
    </row>
    <row r="1705" spans="1:5" x14ac:dyDescent="0.25">
      <c r="A1705" t="s">
        <v>56</v>
      </c>
      <c r="B1705" s="179">
        <v>43673</v>
      </c>
      <c r="C1705">
        <v>49</v>
      </c>
      <c r="D1705" t="s">
        <v>414</v>
      </c>
      <c r="E1705">
        <v>55</v>
      </c>
    </row>
    <row r="1706" spans="1:5" x14ac:dyDescent="0.25">
      <c r="A1706" t="s">
        <v>56</v>
      </c>
      <c r="B1706" s="179">
        <v>43708</v>
      </c>
      <c r="C1706">
        <v>49</v>
      </c>
      <c r="D1706" t="s">
        <v>403</v>
      </c>
      <c r="E1706">
        <v>356160</v>
      </c>
    </row>
    <row r="1707" spans="1:5" x14ac:dyDescent="0.25">
      <c r="A1707" t="s">
        <v>56</v>
      </c>
      <c r="B1707" s="179">
        <v>43708</v>
      </c>
      <c r="C1707">
        <v>49</v>
      </c>
      <c r="D1707" t="s">
        <v>404</v>
      </c>
      <c r="E1707">
        <v>29539</v>
      </c>
    </row>
    <row r="1708" spans="1:5" x14ac:dyDescent="0.25">
      <c r="A1708" t="s">
        <v>56</v>
      </c>
      <c r="B1708" s="179">
        <v>43708</v>
      </c>
      <c r="C1708">
        <v>49</v>
      </c>
      <c r="D1708" t="s">
        <v>405</v>
      </c>
      <c r="E1708">
        <v>50772</v>
      </c>
    </row>
    <row r="1709" spans="1:5" x14ac:dyDescent="0.25">
      <c r="A1709" t="s">
        <v>56</v>
      </c>
      <c r="B1709" s="179">
        <v>43708</v>
      </c>
      <c r="C1709">
        <v>49</v>
      </c>
      <c r="D1709" t="s">
        <v>406</v>
      </c>
      <c r="E1709">
        <v>9024</v>
      </c>
    </row>
    <row r="1710" spans="1:5" x14ac:dyDescent="0.25">
      <c r="A1710" t="s">
        <v>56</v>
      </c>
      <c r="B1710" s="179">
        <v>43708</v>
      </c>
      <c r="C1710">
        <v>49</v>
      </c>
      <c r="D1710" t="s">
        <v>407</v>
      </c>
      <c r="E1710">
        <v>1348</v>
      </c>
    </row>
    <row r="1711" spans="1:5" x14ac:dyDescent="0.25">
      <c r="A1711" t="s">
        <v>56</v>
      </c>
      <c r="B1711" s="179">
        <v>43708</v>
      </c>
      <c r="C1711">
        <v>49</v>
      </c>
      <c r="D1711" t="s">
        <v>408</v>
      </c>
      <c r="E1711">
        <v>3</v>
      </c>
    </row>
    <row r="1712" spans="1:5" x14ac:dyDescent="0.25">
      <c r="A1712" t="s">
        <v>56</v>
      </c>
      <c r="B1712" s="179">
        <v>43708</v>
      </c>
      <c r="C1712">
        <v>49</v>
      </c>
      <c r="D1712" t="s">
        <v>409</v>
      </c>
      <c r="E1712">
        <v>188339</v>
      </c>
    </row>
    <row r="1713" spans="1:5" x14ac:dyDescent="0.25">
      <c r="A1713" t="s">
        <v>56</v>
      </c>
      <c r="B1713" s="179">
        <v>43708</v>
      </c>
      <c r="C1713">
        <v>49</v>
      </c>
      <c r="D1713" t="s">
        <v>410</v>
      </c>
      <c r="E1713">
        <v>17772</v>
      </c>
    </row>
    <row r="1714" spans="1:5" x14ac:dyDescent="0.25">
      <c r="A1714" t="s">
        <v>56</v>
      </c>
      <c r="B1714" s="179">
        <v>43708</v>
      </c>
      <c r="C1714">
        <v>49</v>
      </c>
      <c r="D1714" t="s">
        <v>411</v>
      </c>
      <c r="E1714">
        <v>17422</v>
      </c>
    </row>
    <row r="1715" spans="1:5" x14ac:dyDescent="0.25">
      <c r="A1715" t="s">
        <v>56</v>
      </c>
      <c r="B1715" s="179">
        <v>43708</v>
      </c>
      <c r="C1715">
        <v>49</v>
      </c>
      <c r="D1715" t="s">
        <v>412</v>
      </c>
      <c r="E1715">
        <v>5439</v>
      </c>
    </row>
    <row r="1716" spans="1:5" x14ac:dyDescent="0.25">
      <c r="A1716" t="s">
        <v>56</v>
      </c>
      <c r="B1716" s="179">
        <v>43708</v>
      </c>
      <c r="C1716">
        <v>49</v>
      </c>
      <c r="D1716" t="s">
        <v>413</v>
      </c>
      <c r="E1716">
        <v>890</v>
      </c>
    </row>
    <row r="1717" spans="1:5" x14ac:dyDescent="0.25">
      <c r="A1717" t="s">
        <v>56</v>
      </c>
      <c r="B1717" s="179">
        <v>43708</v>
      </c>
      <c r="C1717">
        <v>49</v>
      </c>
      <c r="D1717" t="s">
        <v>414</v>
      </c>
      <c r="E1717">
        <v>32</v>
      </c>
    </row>
    <row r="1718" spans="1:5" x14ac:dyDescent="0.25">
      <c r="A1718" t="s">
        <v>56</v>
      </c>
      <c r="B1718" s="179">
        <v>43736</v>
      </c>
      <c r="C1718">
        <v>49</v>
      </c>
      <c r="D1718" t="s">
        <v>403</v>
      </c>
      <c r="E1718">
        <v>350025</v>
      </c>
    </row>
    <row r="1719" spans="1:5" x14ac:dyDescent="0.25">
      <c r="A1719" t="s">
        <v>56</v>
      </c>
      <c r="B1719" s="179">
        <v>43736</v>
      </c>
      <c r="C1719">
        <v>49</v>
      </c>
      <c r="D1719" t="s">
        <v>404</v>
      </c>
      <c r="E1719">
        <v>28707</v>
      </c>
    </row>
    <row r="1720" spans="1:5" x14ac:dyDescent="0.25">
      <c r="A1720" t="s">
        <v>56</v>
      </c>
      <c r="B1720" s="179">
        <v>43736</v>
      </c>
      <c r="C1720">
        <v>49</v>
      </c>
      <c r="D1720" t="s">
        <v>405</v>
      </c>
      <c r="E1720">
        <v>44809</v>
      </c>
    </row>
    <row r="1721" spans="1:5" x14ac:dyDescent="0.25">
      <c r="A1721" t="s">
        <v>56</v>
      </c>
      <c r="B1721" s="179">
        <v>43736</v>
      </c>
      <c r="C1721">
        <v>49</v>
      </c>
      <c r="D1721" t="s">
        <v>406</v>
      </c>
      <c r="E1721">
        <v>8163</v>
      </c>
    </row>
    <row r="1722" spans="1:5" x14ac:dyDescent="0.25">
      <c r="A1722" t="s">
        <v>56</v>
      </c>
      <c r="B1722" s="179">
        <v>43736</v>
      </c>
      <c r="C1722">
        <v>49</v>
      </c>
      <c r="D1722" t="s">
        <v>407</v>
      </c>
      <c r="E1722">
        <v>1154</v>
      </c>
    </row>
    <row r="1723" spans="1:5" x14ac:dyDescent="0.25">
      <c r="A1723" t="s">
        <v>56</v>
      </c>
      <c r="B1723" s="179">
        <v>43736</v>
      </c>
      <c r="C1723">
        <v>49</v>
      </c>
      <c r="D1723" t="s">
        <v>408</v>
      </c>
      <c r="E1723">
        <v>3</v>
      </c>
    </row>
    <row r="1724" spans="1:5" x14ac:dyDescent="0.25">
      <c r="A1724" t="s">
        <v>56</v>
      </c>
      <c r="B1724" s="179">
        <v>43736</v>
      </c>
      <c r="C1724">
        <v>49</v>
      </c>
      <c r="D1724" t="s">
        <v>409</v>
      </c>
      <c r="E1724">
        <v>183726</v>
      </c>
    </row>
    <row r="1725" spans="1:5" x14ac:dyDescent="0.25">
      <c r="A1725" t="s">
        <v>56</v>
      </c>
      <c r="B1725" s="179">
        <v>43736</v>
      </c>
      <c r="C1725">
        <v>49</v>
      </c>
      <c r="D1725" t="s">
        <v>410</v>
      </c>
      <c r="E1725">
        <v>17573</v>
      </c>
    </row>
    <row r="1726" spans="1:5" x14ac:dyDescent="0.25">
      <c r="A1726" t="s">
        <v>56</v>
      </c>
      <c r="B1726" s="179">
        <v>43736</v>
      </c>
      <c r="C1726">
        <v>49</v>
      </c>
      <c r="D1726" t="s">
        <v>411</v>
      </c>
      <c r="E1726">
        <v>16048</v>
      </c>
    </row>
    <row r="1727" spans="1:5" x14ac:dyDescent="0.25">
      <c r="A1727" t="s">
        <v>56</v>
      </c>
      <c r="B1727" s="179">
        <v>43736</v>
      </c>
      <c r="C1727">
        <v>49</v>
      </c>
      <c r="D1727" t="s">
        <v>412</v>
      </c>
      <c r="E1727">
        <v>4789</v>
      </c>
    </row>
    <row r="1728" spans="1:5" x14ac:dyDescent="0.25">
      <c r="A1728" t="s">
        <v>56</v>
      </c>
      <c r="B1728" s="179">
        <v>43736</v>
      </c>
      <c r="C1728">
        <v>49</v>
      </c>
      <c r="D1728" t="s">
        <v>413</v>
      </c>
      <c r="E1728">
        <v>771</v>
      </c>
    </row>
    <row r="1729" spans="1:5" x14ac:dyDescent="0.25">
      <c r="A1729" t="s">
        <v>56</v>
      </c>
      <c r="B1729" s="179">
        <v>43736</v>
      </c>
      <c r="C1729">
        <v>49</v>
      </c>
      <c r="D1729" t="s">
        <v>414</v>
      </c>
      <c r="E1729">
        <v>33</v>
      </c>
    </row>
    <row r="1730" spans="1:5" x14ac:dyDescent="0.25">
      <c r="A1730" t="s">
        <v>56</v>
      </c>
      <c r="B1730" s="179">
        <v>43764</v>
      </c>
      <c r="C1730">
        <v>49</v>
      </c>
      <c r="D1730" t="s">
        <v>403</v>
      </c>
      <c r="E1730">
        <v>393786</v>
      </c>
    </row>
    <row r="1731" spans="1:5" x14ac:dyDescent="0.25">
      <c r="A1731" t="s">
        <v>56</v>
      </c>
      <c r="B1731" s="179">
        <v>43764</v>
      </c>
      <c r="C1731">
        <v>49</v>
      </c>
      <c r="D1731" t="s">
        <v>404</v>
      </c>
      <c r="E1731">
        <v>31522</v>
      </c>
    </row>
    <row r="1732" spans="1:5" x14ac:dyDescent="0.25">
      <c r="A1732" t="s">
        <v>56</v>
      </c>
      <c r="B1732" s="179">
        <v>43764</v>
      </c>
      <c r="C1732">
        <v>49</v>
      </c>
      <c r="D1732" t="s">
        <v>405</v>
      </c>
      <c r="E1732">
        <v>54256</v>
      </c>
    </row>
    <row r="1733" spans="1:5" x14ac:dyDescent="0.25">
      <c r="A1733" t="s">
        <v>56</v>
      </c>
      <c r="B1733" s="179">
        <v>43764</v>
      </c>
      <c r="C1733">
        <v>49</v>
      </c>
      <c r="D1733" t="s">
        <v>406</v>
      </c>
      <c r="E1733">
        <v>9959</v>
      </c>
    </row>
    <row r="1734" spans="1:5" x14ac:dyDescent="0.25">
      <c r="A1734" t="s">
        <v>56</v>
      </c>
      <c r="B1734" s="179">
        <v>43764</v>
      </c>
      <c r="C1734">
        <v>49</v>
      </c>
      <c r="D1734" t="s">
        <v>407</v>
      </c>
      <c r="E1734">
        <v>1330</v>
      </c>
    </row>
    <row r="1735" spans="1:5" x14ac:dyDescent="0.25">
      <c r="A1735" t="s">
        <v>56</v>
      </c>
      <c r="B1735" s="179">
        <v>43764</v>
      </c>
      <c r="C1735">
        <v>49</v>
      </c>
      <c r="D1735" t="s">
        <v>408</v>
      </c>
      <c r="E1735">
        <v>4</v>
      </c>
    </row>
    <row r="1736" spans="1:5" x14ac:dyDescent="0.25">
      <c r="A1736" t="s">
        <v>56</v>
      </c>
      <c r="B1736" s="179">
        <v>43764</v>
      </c>
      <c r="C1736">
        <v>49</v>
      </c>
      <c r="D1736" t="s">
        <v>409</v>
      </c>
      <c r="E1736">
        <v>205501</v>
      </c>
    </row>
    <row r="1737" spans="1:5" x14ac:dyDescent="0.25">
      <c r="A1737" t="s">
        <v>56</v>
      </c>
      <c r="B1737" s="179">
        <v>43764</v>
      </c>
      <c r="C1737">
        <v>49</v>
      </c>
      <c r="D1737" t="s">
        <v>410</v>
      </c>
      <c r="E1737">
        <v>18774</v>
      </c>
    </row>
    <row r="1738" spans="1:5" x14ac:dyDescent="0.25">
      <c r="A1738" t="s">
        <v>56</v>
      </c>
      <c r="B1738" s="179">
        <v>43764</v>
      </c>
      <c r="C1738">
        <v>49</v>
      </c>
      <c r="D1738" t="s">
        <v>411</v>
      </c>
      <c r="E1738">
        <v>18739</v>
      </c>
    </row>
    <row r="1739" spans="1:5" x14ac:dyDescent="0.25">
      <c r="A1739" t="s">
        <v>56</v>
      </c>
      <c r="B1739" s="179">
        <v>43764</v>
      </c>
      <c r="C1739">
        <v>49</v>
      </c>
      <c r="D1739" t="s">
        <v>412</v>
      </c>
      <c r="E1739">
        <v>6099</v>
      </c>
    </row>
    <row r="1740" spans="1:5" x14ac:dyDescent="0.25">
      <c r="A1740" t="s">
        <v>56</v>
      </c>
      <c r="B1740" s="179">
        <v>43764</v>
      </c>
      <c r="C1740">
        <v>49</v>
      </c>
      <c r="D1740" t="s">
        <v>413</v>
      </c>
      <c r="E1740">
        <v>961</v>
      </c>
    </row>
    <row r="1741" spans="1:5" x14ac:dyDescent="0.25">
      <c r="A1741" t="s">
        <v>56</v>
      </c>
      <c r="B1741" s="179">
        <v>43764</v>
      </c>
      <c r="C1741">
        <v>49</v>
      </c>
      <c r="D1741" t="s">
        <v>414</v>
      </c>
      <c r="E1741">
        <v>32</v>
      </c>
    </row>
    <row r="1742" spans="1:5" x14ac:dyDescent="0.25">
      <c r="A1742" t="s">
        <v>56</v>
      </c>
      <c r="B1742" s="179">
        <v>43799</v>
      </c>
      <c r="C1742">
        <v>49</v>
      </c>
      <c r="D1742" t="s">
        <v>403</v>
      </c>
      <c r="E1742">
        <v>341936</v>
      </c>
    </row>
    <row r="1743" spans="1:5" x14ac:dyDescent="0.25">
      <c r="A1743" t="s">
        <v>56</v>
      </c>
      <c r="B1743" s="179">
        <v>43799</v>
      </c>
      <c r="C1743">
        <v>49</v>
      </c>
      <c r="D1743" t="s">
        <v>404</v>
      </c>
      <c r="E1743">
        <v>26474</v>
      </c>
    </row>
    <row r="1744" spans="1:5" x14ac:dyDescent="0.25">
      <c r="A1744" t="s">
        <v>56</v>
      </c>
      <c r="B1744" s="179">
        <v>43799</v>
      </c>
      <c r="C1744">
        <v>49</v>
      </c>
      <c r="D1744" t="s">
        <v>405</v>
      </c>
      <c r="E1744">
        <v>46108</v>
      </c>
    </row>
    <row r="1745" spans="1:5" x14ac:dyDescent="0.25">
      <c r="A1745" t="s">
        <v>56</v>
      </c>
      <c r="B1745" s="179">
        <v>43799</v>
      </c>
      <c r="C1745">
        <v>49</v>
      </c>
      <c r="D1745" t="s">
        <v>406</v>
      </c>
      <c r="E1745">
        <v>7847</v>
      </c>
    </row>
    <row r="1746" spans="1:5" x14ac:dyDescent="0.25">
      <c r="A1746" t="s">
        <v>56</v>
      </c>
      <c r="B1746" s="179">
        <v>43799</v>
      </c>
      <c r="C1746">
        <v>49</v>
      </c>
      <c r="D1746" t="s">
        <v>407</v>
      </c>
      <c r="E1746">
        <v>1167</v>
      </c>
    </row>
    <row r="1747" spans="1:5" x14ac:dyDescent="0.25">
      <c r="A1747" t="s">
        <v>56</v>
      </c>
      <c r="B1747" s="179">
        <v>43799</v>
      </c>
      <c r="C1747">
        <v>49</v>
      </c>
      <c r="D1747" t="s">
        <v>408</v>
      </c>
      <c r="E1747">
        <v>3</v>
      </c>
    </row>
    <row r="1748" spans="1:5" x14ac:dyDescent="0.25">
      <c r="A1748" t="s">
        <v>56</v>
      </c>
      <c r="B1748" s="179">
        <v>43799</v>
      </c>
      <c r="C1748">
        <v>49</v>
      </c>
      <c r="D1748" t="s">
        <v>409</v>
      </c>
      <c r="E1748">
        <v>183651</v>
      </c>
    </row>
    <row r="1749" spans="1:5" x14ac:dyDescent="0.25">
      <c r="A1749" t="s">
        <v>56</v>
      </c>
      <c r="B1749" s="179">
        <v>43799</v>
      </c>
      <c r="C1749">
        <v>49</v>
      </c>
      <c r="D1749" t="s">
        <v>410</v>
      </c>
      <c r="E1749">
        <v>16967</v>
      </c>
    </row>
    <row r="1750" spans="1:5" x14ac:dyDescent="0.25">
      <c r="A1750" t="s">
        <v>56</v>
      </c>
      <c r="B1750" s="179">
        <v>43799</v>
      </c>
      <c r="C1750">
        <v>49</v>
      </c>
      <c r="D1750" t="s">
        <v>411</v>
      </c>
      <c r="E1750">
        <v>15825</v>
      </c>
    </row>
    <row r="1751" spans="1:5" x14ac:dyDescent="0.25">
      <c r="A1751" t="s">
        <v>56</v>
      </c>
      <c r="B1751" s="179">
        <v>43799</v>
      </c>
      <c r="C1751">
        <v>49</v>
      </c>
      <c r="D1751" t="s">
        <v>412</v>
      </c>
      <c r="E1751">
        <v>4633</v>
      </c>
    </row>
    <row r="1752" spans="1:5" x14ac:dyDescent="0.25">
      <c r="A1752" t="s">
        <v>56</v>
      </c>
      <c r="B1752" s="179">
        <v>43799</v>
      </c>
      <c r="C1752">
        <v>49</v>
      </c>
      <c r="D1752" t="s">
        <v>413</v>
      </c>
      <c r="E1752">
        <v>654</v>
      </c>
    </row>
    <row r="1753" spans="1:5" x14ac:dyDescent="0.25">
      <c r="A1753" t="s">
        <v>56</v>
      </c>
      <c r="B1753" s="179">
        <v>43799</v>
      </c>
      <c r="C1753">
        <v>49</v>
      </c>
      <c r="D1753" t="s">
        <v>414</v>
      </c>
      <c r="E1753">
        <v>33</v>
      </c>
    </row>
    <row r="1754" spans="1:5" x14ac:dyDescent="0.25">
      <c r="A1754" t="s">
        <v>56</v>
      </c>
      <c r="B1754" s="179">
        <v>43820</v>
      </c>
      <c r="C1754">
        <v>49</v>
      </c>
      <c r="D1754" t="s">
        <v>403</v>
      </c>
      <c r="E1754">
        <v>378203</v>
      </c>
    </row>
    <row r="1755" spans="1:5" x14ac:dyDescent="0.25">
      <c r="A1755" t="s">
        <v>56</v>
      </c>
      <c r="B1755" s="179">
        <v>43820</v>
      </c>
      <c r="C1755">
        <v>49</v>
      </c>
      <c r="D1755" t="s">
        <v>404</v>
      </c>
      <c r="E1755">
        <v>28722</v>
      </c>
    </row>
    <row r="1756" spans="1:5" x14ac:dyDescent="0.25">
      <c r="A1756" t="s">
        <v>56</v>
      </c>
      <c r="B1756" s="179">
        <v>43820</v>
      </c>
      <c r="C1756">
        <v>49</v>
      </c>
      <c r="D1756" t="s">
        <v>405</v>
      </c>
      <c r="E1756">
        <v>49682</v>
      </c>
    </row>
    <row r="1757" spans="1:5" x14ac:dyDescent="0.25">
      <c r="A1757" t="s">
        <v>56</v>
      </c>
      <c r="B1757" s="179">
        <v>43820</v>
      </c>
      <c r="C1757">
        <v>49</v>
      </c>
      <c r="D1757" t="s">
        <v>406</v>
      </c>
      <c r="E1757">
        <v>8945</v>
      </c>
    </row>
    <row r="1758" spans="1:5" x14ac:dyDescent="0.25">
      <c r="A1758" t="s">
        <v>56</v>
      </c>
      <c r="B1758" s="179">
        <v>43820</v>
      </c>
      <c r="C1758">
        <v>49</v>
      </c>
      <c r="D1758" t="s">
        <v>407</v>
      </c>
      <c r="E1758">
        <v>1201</v>
      </c>
    </row>
    <row r="1759" spans="1:5" x14ac:dyDescent="0.25">
      <c r="A1759" t="s">
        <v>56</v>
      </c>
      <c r="B1759" s="179">
        <v>43820</v>
      </c>
      <c r="C1759">
        <v>49</v>
      </c>
      <c r="D1759" t="s">
        <v>408</v>
      </c>
      <c r="E1759">
        <v>2</v>
      </c>
    </row>
    <row r="1760" spans="1:5" x14ac:dyDescent="0.25">
      <c r="A1760" t="s">
        <v>56</v>
      </c>
      <c r="B1760" s="179">
        <v>43820</v>
      </c>
      <c r="C1760">
        <v>49</v>
      </c>
      <c r="D1760" t="s">
        <v>409</v>
      </c>
      <c r="E1760">
        <v>206003</v>
      </c>
    </row>
    <row r="1761" spans="1:5" x14ac:dyDescent="0.25">
      <c r="A1761" t="s">
        <v>56</v>
      </c>
      <c r="B1761" s="179">
        <v>43820</v>
      </c>
      <c r="C1761">
        <v>49</v>
      </c>
      <c r="D1761" t="s">
        <v>410</v>
      </c>
      <c r="E1761">
        <v>18889</v>
      </c>
    </row>
    <row r="1762" spans="1:5" x14ac:dyDescent="0.25">
      <c r="A1762" t="s">
        <v>56</v>
      </c>
      <c r="B1762" s="179">
        <v>43820</v>
      </c>
      <c r="C1762">
        <v>49</v>
      </c>
      <c r="D1762" t="s">
        <v>411</v>
      </c>
      <c r="E1762">
        <v>18222</v>
      </c>
    </row>
    <row r="1763" spans="1:5" x14ac:dyDescent="0.25">
      <c r="A1763" t="s">
        <v>56</v>
      </c>
      <c r="B1763" s="179">
        <v>43820</v>
      </c>
      <c r="C1763">
        <v>49</v>
      </c>
      <c r="D1763" t="s">
        <v>412</v>
      </c>
      <c r="E1763">
        <v>5677</v>
      </c>
    </row>
    <row r="1764" spans="1:5" x14ac:dyDescent="0.25">
      <c r="A1764" t="s">
        <v>56</v>
      </c>
      <c r="B1764" s="179">
        <v>43820</v>
      </c>
      <c r="C1764">
        <v>49</v>
      </c>
      <c r="D1764" t="s">
        <v>413</v>
      </c>
      <c r="E1764">
        <v>941</v>
      </c>
    </row>
    <row r="1765" spans="1:5" x14ac:dyDescent="0.25">
      <c r="A1765" t="s">
        <v>56</v>
      </c>
      <c r="B1765" s="179">
        <v>43820</v>
      </c>
      <c r="C1765">
        <v>49</v>
      </c>
      <c r="D1765" t="s">
        <v>414</v>
      </c>
      <c r="E1765">
        <v>21</v>
      </c>
    </row>
    <row r="1766" spans="1:5" x14ac:dyDescent="0.25">
      <c r="A1766" t="s">
        <v>56</v>
      </c>
      <c r="B1766" s="179">
        <v>43855</v>
      </c>
      <c r="C1766">
        <v>49</v>
      </c>
      <c r="D1766" t="s">
        <v>403</v>
      </c>
      <c r="E1766">
        <v>388053</v>
      </c>
    </row>
    <row r="1767" spans="1:5" x14ac:dyDescent="0.25">
      <c r="A1767" t="s">
        <v>56</v>
      </c>
      <c r="B1767" s="179">
        <v>43855</v>
      </c>
      <c r="C1767">
        <v>49</v>
      </c>
      <c r="D1767" t="s">
        <v>404</v>
      </c>
      <c r="E1767">
        <v>30944</v>
      </c>
    </row>
    <row r="1768" spans="1:5" x14ac:dyDescent="0.25">
      <c r="A1768" t="s">
        <v>56</v>
      </c>
      <c r="B1768" s="179">
        <v>43855</v>
      </c>
      <c r="C1768">
        <v>49</v>
      </c>
      <c r="D1768" t="s">
        <v>405</v>
      </c>
      <c r="E1768">
        <v>64890</v>
      </c>
    </row>
    <row r="1769" spans="1:5" x14ac:dyDescent="0.25">
      <c r="A1769" t="s">
        <v>56</v>
      </c>
      <c r="B1769" s="179">
        <v>43855</v>
      </c>
      <c r="C1769">
        <v>49</v>
      </c>
      <c r="D1769" t="s">
        <v>406</v>
      </c>
      <c r="E1769">
        <v>12231</v>
      </c>
    </row>
    <row r="1770" spans="1:5" x14ac:dyDescent="0.25">
      <c r="A1770" t="s">
        <v>56</v>
      </c>
      <c r="B1770" s="179">
        <v>43855</v>
      </c>
      <c r="C1770">
        <v>49</v>
      </c>
      <c r="D1770" t="s">
        <v>407</v>
      </c>
      <c r="E1770">
        <v>2229</v>
      </c>
    </row>
    <row r="1771" spans="1:5" x14ac:dyDescent="0.25">
      <c r="A1771" t="s">
        <v>56</v>
      </c>
      <c r="B1771" s="179">
        <v>43855</v>
      </c>
      <c r="C1771">
        <v>49</v>
      </c>
      <c r="D1771" t="s">
        <v>408</v>
      </c>
      <c r="E1771">
        <v>35</v>
      </c>
    </row>
    <row r="1772" spans="1:5" x14ac:dyDescent="0.25">
      <c r="A1772" t="s">
        <v>56</v>
      </c>
      <c r="B1772" s="179">
        <v>43855</v>
      </c>
      <c r="C1772">
        <v>49</v>
      </c>
      <c r="D1772" t="s">
        <v>409</v>
      </c>
      <c r="E1772">
        <v>210961</v>
      </c>
    </row>
    <row r="1773" spans="1:5" x14ac:dyDescent="0.25">
      <c r="A1773" t="s">
        <v>56</v>
      </c>
      <c r="B1773" s="179">
        <v>43855</v>
      </c>
      <c r="C1773">
        <v>49</v>
      </c>
      <c r="D1773" t="s">
        <v>410</v>
      </c>
      <c r="E1773">
        <v>21791</v>
      </c>
    </row>
    <row r="1774" spans="1:5" x14ac:dyDescent="0.25">
      <c r="A1774" t="s">
        <v>56</v>
      </c>
      <c r="B1774" s="179">
        <v>43855</v>
      </c>
      <c r="C1774">
        <v>49</v>
      </c>
      <c r="D1774" t="s">
        <v>411</v>
      </c>
      <c r="E1774">
        <v>24689</v>
      </c>
    </row>
    <row r="1775" spans="1:5" x14ac:dyDescent="0.25">
      <c r="A1775" t="s">
        <v>56</v>
      </c>
      <c r="B1775" s="179">
        <v>43855</v>
      </c>
      <c r="C1775">
        <v>49</v>
      </c>
      <c r="D1775" t="s">
        <v>412</v>
      </c>
      <c r="E1775">
        <v>7328</v>
      </c>
    </row>
    <row r="1776" spans="1:5" x14ac:dyDescent="0.25">
      <c r="A1776" t="s">
        <v>56</v>
      </c>
      <c r="B1776" s="179">
        <v>43855</v>
      </c>
      <c r="C1776">
        <v>49</v>
      </c>
      <c r="D1776" t="s">
        <v>413</v>
      </c>
      <c r="E1776">
        <v>1020</v>
      </c>
    </row>
    <row r="1777" spans="1:5" x14ac:dyDescent="0.25">
      <c r="A1777" t="s">
        <v>56</v>
      </c>
      <c r="B1777" s="179">
        <v>43855</v>
      </c>
      <c r="C1777">
        <v>49</v>
      </c>
      <c r="D1777" t="s">
        <v>414</v>
      </c>
      <c r="E1777">
        <v>50</v>
      </c>
    </row>
    <row r="1778" spans="1:5" x14ac:dyDescent="0.25">
      <c r="A1778" t="s">
        <v>56</v>
      </c>
      <c r="B1778" s="179">
        <v>43890</v>
      </c>
      <c r="C1778">
        <v>49</v>
      </c>
      <c r="D1778" t="s">
        <v>403</v>
      </c>
      <c r="E1778">
        <v>357291</v>
      </c>
    </row>
    <row r="1779" spans="1:5" x14ac:dyDescent="0.25">
      <c r="A1779" t="s">
        <v>56</v>
      </c>
      <c r="B1779" s="179">
        <v>43890</v>
      </c>
      <c r="C1779">
        <v>49</v>
      </c>
      <c r="D1779" t="s">
        <v>404</v>
      </c>
      <c r="E1779">
        <v>31322</v>
      </c>
    </row>
    <row r="1780" spans="1:5" x14ac:dyDescent="0.25">
      <c r="A1780" t="s">
        <v>56</v>
      </c>
      <c r="B1780" s="179">
        <v>43890</v>
      </c>
      <c r="C1780">
        <v>49</v>
      </c>
      <c r="D1780" t="s">
        <v>405</v>
      </c>
      <c r="E1780">
        <v>51917</v>
      </c>
    </row>
    <row r="1781" spans="1:5" x14ac:dyDescent="0.25">
      <c r="A1781" t="s">
        <v>56</v>
      </c>
      <c r="B1781" s="179">
        <v>43890</v>
      </c>
      <c r="C1781">
        <v>49</v>
      </c>
      <c r="D1781" t="s">
        <v>406</v>
      </c>
      <c r="E1781">
        <v>8946</v>
      </c>
    </row>
    <row r="1782" spans="1:5" x14ac:dyDescent="0.25">
      <c r="A1782" t="s">
        <v>56</v>
      </c>
      <c r="B1782" s="179">
        <v>43890</v>
      </c>
      <c r="C1782">
        <v>49</v>
      </c>
      <c r="D1782" t="s">
        <v>407</v>
      </c>
      <c r="E1782">
        <v>1586</v>
      </c>
    </row>
    <row r="1783" spans="1:5" x14ac:dyDescent="0.25">
      <c r="A1783" t="s">
        <v>56</v>
      </c>
      <c r="B1783" s="179">
        <v>43890</v>
      </c>
      <c r="C1783">
        <v>49</v>
      </c>
      <c r="D1783" t="s">
        <v>408</v>
      </c>
      <c r="E1783">
        <v>15</v>
      </c>
    </row>
    <row r="1784" spans="1:5" x14ac:dyDescent="0.25">
      <c r="A1784" t="s">
        <v>56</v>
      </c>
      <c r="B1784" s="179">
        <v>43890</v>
      </c>
      <c r="C1784">
        <v>49</v>
      </c>
      <c r="D1784" t="s">
        <v>409</v>
      </c>
      <c r="E1784">
        <v>195069</v>
      </c>
    </row>
    <row r="1785" spans="1:5" x14ac:dyDescent="0.25">
      <c r="A1785" t="s">
        <v>56</v>
      </c>
      <c r="B1785" s="179">
        <v>43890</v>
      </c>
      <c r="C1785">
        <v>49</v>
      </c>
      <c r="D1785" t="s">
        <v>410</v>
      </c>
      <c r="E1785">
        <v>34516</v>
      </c>
    </row>
    <row r="1786" spans="1:5" x14ac:dyDescent="0.25">
      <c r="A1786" t="s">
        <v>56</v>
      </c>
      <c r="B1786" s="179">
        <v>43890</v>
      </c>
      <c r="C1786">
        <v>49</v>
      </c>
      <c r="D1786" t="s">
        <v>411</v>
      </c>
      <c r="E1786">
        <v>17758</v>
      </c>
    </row>
    <row r="1787" spans="1:5" x14ac:dyDescent="0.25">
      <c r="A1787" t="s">
        <v>56</v>
      </c>
      <c r="B1787" s="179">
        <v>43890</v>
      </c>
      <c r="C1787">
        <v>49</v>
      </c>
      <c r="D1787" t="s">
        <v>412</v>
      </c>
      <c r="E1787">
        <v>5151</v>
      </c>
    </row>
    <row r="1788" spans="1:5" x14ac:dyDescent="0.25">
      <c r="A1788" t="s">
        <v>56</v>
      </c>
      <c r="B1788" s="179">
        <v>43890</v>
      </c>
      <c r="C1788">
        <v>49</v>
      </c>
      <c r="D1788" t="s">
        <v>413</v>
      </c>
      <c r="E1788">
        <v>829</v>
      </c>
    </row>
    <row r="1789" spans="1:5" x14ac:dyDescent="0.25">
      <c r="A1789" t="s">
        <v>56</v>
      </c>
      <c r="B1789" s="179">
        <v>43890</v>
      </c>
      <c r="C1789">
        <v>49</v>
      </c>
      <c r="D1789" t="s">
        <v>414</v>
      </c>
      <c r="E1789">
        <v>32</v>
      </c>
    </row>
    <row r="1790" spans="1:5" x14ac:dyDescent="0.25">
      <c r="A1790" t="s">
        <v>56</v>
      </c>
      <c r="B1790" s="179">
        <v>43918</v>
      </c>
      <c r="C1790">
        <v>49</v>
      </c>
      <c r="D1790" t="s">
        <v>403</v>
      </c>
      <c r="E1790">
        <v>386604</v>
      </c>
    </row>
    <row r="1791" spans="1:5" x14ac:dyDescent="0.25">
      <c r="A1791" t="s">
        <v>56</v>
      </c>
      <c r="B1791" s="179">
        <v>43918</v>
      </c>
      <c r="C1791">
        <v>49</v>
      </c>
      <c r="D1791" t="s">
        <v>404</v>
      </c>
      <c r="E1791">
        <v>29995</v>
      </c>
    </row>
    <row r="1792" spans="1:5" x14ac:dyDescent="0.25">
      <c r="A1792" t="s">
        <v>56</v>
      </c>
      <c r="B1792" s="179">
        <v>43918</v>
      </c>
      <c r="C1792">
        <v>49</v>
      </c>
      <c r="D1792" t="s">
        <v>405</v>
      </c>
      <c r="E1792">
        <v>50005</v>
      </c>
    </row>
    <row r="1793" spans="1:5" x14ac:dyDescent="0.25">
      <c r="A1793" t="s">
        <v>56</v>
      </c>
      <c r="B1793" s="179">
        <v>43918</v>
      </c>
      <c r="C1793">
        <v>49</v>
      </c>
      <c r="D1793" t="s">
        <v>406</v>
      </c>
      <c r="E1793">
        <v>9118</v>
      </c>
    </row>
    <row r="1794" spans="1:5" x14ac:dyDescent="0.25">
      <c r="A1794" t="s">
        <v>56</v>
      </c>
      <c r="B1794" s="179">
        <v>43918</v>
      </c>
      <c r="C1794">
        <v>49</v>
      </c>
      <c r="D1794" t="s">
        <v>407</v>
      </c>
      <c r="E1794">
        <v>1387</v>
      </c>
    </row>
    <row r="1795" spans="1:5" x14ac:dyDescent="0.25">
      <c r="A1795" t="s">
        <v>56</v>
      </c>
      <c r="B1795" s="179">
        <v>43918</v>
      </c>
      <c r="C1795">
        <v>49</v>
      </c>
      <c r="D1795" t="s">
        <v>408</v>
      </c>
      <c r="E1795">
        <v>3</v>
      </c>
    </row>
    <row r="1796" spans="1:5" x14ac:dyDescent="0.25">
      <c r="A1796" t="s">
        <v>56</v>
      </c>
      <c r="B1796" s="179">
        <v>43918</v>
      </c>
      <c r="C1796">
        <v>49</v>
      </c>
      <c r="D1796" t="s">
        <v>409</v>
      </c>
      <c r="E1796">
        <v>209156</v>
      </c>
    </row>
    <row r="1797" spans="1:5" x14ac:dyDescent="0.25">
      <c r="A1797" t="s">
        <v>56</v>
      </c>
      <c r="B1797" s="179">
        <v>43918</v>
      </c>
      <c r="C1797">
        <v>49</v>
      </c>
      <c r="D1797" t="s">
        <v>410</v>
      </c>
      <c r="E1797">
        <v>23605</v>
      </c>
    </row>
    <row r="1798" spans="1:5" x14ac:dyDescent="0.25">
      <c r="A1798" t="s">
        <v>56</v>
      </c>
      <c r="B1798" s="179">
        <v>43918</v>
      </c>
      <c r="C1798">
        <v>49</v>
      </c>
      <c r="D1798" t="s">
        <v>411</v>
      </c>
      <c r="E1798">
        <v>18240</v>
      </c>
    </row>
    <row r="1799" spans="1:5" x14ac:dyDescent="0.25">
      <c r="A1799" t="s">
        <v>56</v>
      </c>
      <c r="B1799" s="179">
        <v>43918</v>
      </c>
      <c r="C1799">
        <v>49</v>
      </c>
      <c r="D1799" t="s">
        <v>412</v>
      </c>
      <c r="E1799">
        <v>5422</v>
      </c>
    </row>
    <row r="1800" spans="1:5" x14ac:dyDescent="0.25">
      <c r="A1800" t="s">
        <v>56</v>
      </c>
      <c r="B1800" s="179">
        <v>43918</v>
      </c>
      <c r="C1800">
        <v>49</v>
      </c>
      <c r="D1800" t="s">
        <v>413</v>
      </c>
      <c r="E1800">
        <v>849</v>
      </c>
    </row>
    <row r="1801" spans="1:5" x14ac:dyDescent="0.25">
      <c r="A1801" t="s">
        <v>56</v>
      </c>
      <c r="B1801" s="179">
        <v>43918</v>
      </c>
      <c r="C1801">
        <v>49</v>
      </c>
      <c r="D1801" t="s">
        <v>414</v>
      </c>
      <c r="E1801">
        <v>30</v>
      </c>
    </row>
    <row r="1802" spans="1:5" x14ac:dyDescent="0.25">
      <c r="A1802" t="s">
        <v>62</v>
      </c>
      <c r="B1802" s="179">
        <v>43554</v>
      </c>
      <c r="C1802">
        <v>49</v>
      </c>
      <c r="D1802" t="s">
        <v>405</v>
      </c>
      <c r="E1802">
        <v>20</v>
      </c>
    </row>
    <row r="1803" spans="1:5" x14ac:dyDescent="0.25">
      <c r="A1803" t="s">
        <v>62</v>
      </c>
      <c r="B1803" s="179">
        <v>43554</v>
      </c>
      <c r="C1803">
        <v>49</v>
      </c>
      <c r="D1803" t="s">
        <v>406</v>
      </c>
      <c r="E1803">
        <v>1</v>
      </c>
    </row>
    <row r="1804" spans="1:5" x14ac:dyDescent="0.25">
      <c r="A1804" t="s">
        <v>62</v>
      </c>
      <c r="B1804" s="179">
        <v>43554</v>
      </c>
      <c r="C1804">
        <v>49</v>
      </c>
      <c r="D1804" t="s">
        <v>409</v>
      </c>
      <c r="E1804">
        <v>1</v>
      </c>
    </row>
    <row r="1805" spans="1:5" x14ac:dyDescent="0.25">
      <c r="A1805" t="s">
        <v>62</v>
      </c>
      <c r="B1805" s="179">
        <v>43554</v>
      </c>
      <c r="C1805">
        <v>49</v>
      </c>
      <c r="D1805" t="s">
        <v>410</v>
      </c>
      <c r="E1805">
        <v>3</v>
      </c>
    </row>
    <row r="1806" spans="1:5" x14ac:dyDescent="0.25">
      <c r="A1806" t="s">
        <v>62</v>
      </c>
      <c r="B1806" s="179">
        <v>43554</v>
      </c>
      <c r="C1806">
        <v>49</v>
      </c>
      <c r="D1806" t="s">
        <v>411</v>
      </c>
      <c r="E1806">
        <v>19</v>
      </c>
    </row>
    <row r="1807" spans="1:5" x14ac:dyDescent="0.25">
      <c r="A1807" t="s">
        <v>62</v>
      </c>
      <c r="B1807" s="179">
        <v>43554</v>
      </c>
      <c r="C1807">
        <v>49</v>
      </c>
      <c r="D1807" t="s">
        <v>412</v>
      </c>
      <c r="E1807">
        <v>4</v>
      </c>
    </row>
    <row r="1808" spans="1:5" x14ac:dyDescent="0.25">
      <c r="A1808" t="s">
        <v>62</v>
      </c>
      <c r="B1808" s="179">
        <v>43582</v>
      </c>
      <c r="C1808">
        <v>49</v>
      </c>
      <c r="D1808" t="s">
        <v>403</v>
      </c>
      <c r="E1808">
        <v>184</v>
      </c>
    </row>
    <row r="1809" spans="1:5" x14ac:dyDescent="0.25">
      <c r="A1809" t="s">
        <v>62</v>
      </c>
      <c r="B1809" s="179">
        <v>43582</v>
      </c>
      <c r="C1809">
        <v>49</v>
      </c>
      <c r="D1809" t="s">
        <v>404</v>
      </c>
      <c r="E1809">
        <v>25</v>
      </c>
    </row>
    <row r="1810" spans="1:5" x14ac:dyDescent="0.25">
      <c r="A1810" t="s">
        <v>62</v>
      </c>
      <c r="B1810" s="179">
        <v>43582</v>
      </c>
      <c r="C1810">
        <v>49</v>
      </c>
      <c r="D1810" t="s">
        <v>405</v>
      </c>
      <c r="E1810">
        <v>47</v>
      </c>
    </row>
    <row r="1811" spans="1:5" x14ac:dyDescent="0.25">
      <c r="A1811" t="s">
        <v>62</v>
      </c>
      <c r="B1811" s="179">
        <v>43582</v>
      </c>
      <c r="C1811">
        <v>49</v>
      </c>
      <c r="D1811" t="s">
        <v>406</v>
      </c>
      <c r="E1811">
        <v>5</v>
      </c>
    </row>
    <row r="1812" spans="1:5" x14ac:dyDescent="0.25">
      <c r="A1812" t="s">
        <v>62</v>
      </c>
      <c r="B1812" s="179">
        <v>43582</v>
      </c>
      <c r="C1812">
        <v>49</v>
      </c>
      <c r="D1812" t="s">
        <v>409</v>
      </c>
      <c r="E1812">
        <v>50</v>
      </c>
    </row>
    <row r="1813" spans="1:5" x14ac:dyDescent="0.25">
      <c r="A1813" t="s">
        <v>62</v>
      </c>
      <c r="B1813" s="179">
        <v>43582</v>
      </c>
      <c r="C1813">
        <v>49</v>
      </c>
      <c r="D1813" t="s">
        <v>410</v>
      </c>
      <c r="E1813">
        <v>13</v>
      </c>
    </row>
    <row r="1814" spans="1:5" x14ac:dyDescent="0.25">
      <c r="A1814" t="s">
        <v>62</v>
      </c>
      <c r="B1814" s="179">
        <v>43582</v>
      </c>
      <c r="C1814">
        <v>49</v>
      </c>
      <c r="D1814" t="s">
        <v>411</v>
      </c>
      <c r="E1814">
        <v>10</v>
      </c>
    </row>
    <row r="1815" spans="1:5" x14ac:dyDescent="0.25">
      <c r="A1815" t="s">
        <v>62</v>
      </c>
      <c r="B1815" s="179">
        <v>43582</v>
      </c>
      <c r="C1815">
        <v>49</v>
      </c>
      <c r="D1815" t="s">
        <v>412</v>
      </c>
      <c r="E1815">
        <v>3</v>
      </c>
    </row>
    <row r="1816" spans="1:5" x14ac:dyDescent="0.25">
      <c r="A1816" t="s">
        <v>62</v>
      </c>
      <c r="B1816" s="179">
        <v>43610</v>
      </c>
      <c r="C1816">
        <v>49</v>
      </c>
      <c r="D1816" t="s">
        <v>403</v>
      </c>
      <c r="E1816">
        <v>838</v>
      </c>
    </row>
    <row r="1817" spans="1:5" x14ac:dyDescent="0.25">
      <c r="A1817" t="s">
        <v>62</v>
      </c>
      <c r="B1817" s="179">
        <v>43610</v>
      </c>
      <c r="C1817">
        <v>49</v>
      </c>
      <c r="D1817" t="s">
        <v>404</v>
      </c>
      <c r="E1817">
        <v>274</v>
      </c>
    </row>
    <row r="1818" spans="1:5" x14ac:dyDescent="0.25">
      <c r="A1818" t="s">
        <v>62</v>
      </c>
      <c r="B1818" s="179">
        <v>43610</v>
      </c>
      <c r="C1818">
        <v>49</v>
      </c>
      <c r="D1818" t="s">
        <v>405</v>
      </c>
      <c r="E1818">
        <v>25</v>
      </c>
    </row>
    <row r="1819" spans="1:5" x14ac:dyDescent="0.25">
      <c r="A1819" t="s">
        <v>62</v>
      </c>
      <c r="B1819" s="179">
        <v>43610</v>
      </c>
      <c r="C1819">
        <v>49</v>
      </c>
      <c r="D1819" t="s">
        <v>406</v>
      </c>
      <c r="E1819">
        <v>3</v>
      </c>
    </row>
    <row r="1820" spans="1:5" x14ac:dyDescent="0.25">
      <c r="A1820" t="s">
        <v>62</v>
      </c>
      <c r="B1820" s="179">
        <v>43610</v>
      </c>
      <c r="C1820">
        <v>49</v>
      </c>
      <c r="D1820" t="s">
        <v>409</v>
      </c>
      <c r="E1820">
        <v>36</v>
      </c>
    </row>
    <row r="1821" spans="1:5" x14ac:dyDescent="0.25">
      <c r="A1821" t="s">
        <v>62</v>
      </c>
      <c r="B1821" s="179">
        <v>43610</v>
      </c>
      <c r="C1821">
        <v>49</v>
      </c>
      <c r="D1821" t="s">
        <v>410</v>
      </c>
      <c r="E1821">
        <v>14</v>
      </c>
    </row>
    <row r="1822" spans="1:5" x14ac:dyDescent="0.25">
      <c r="A1822" t="s">
        <v>62</v>
      </c>
      <c r="B1822" s="179">
        <v>43610</v>
      </c>
      <c r="C1822">
        <v>49</v>
      </c>
      <c r="D1822" t="s">
        <v>411</v>
      </c>
      <c r="E1822">
        <v>1</v>
      </c>
    </row>
    <row r="1823" spans="1:5" x14ac:dyDescent="0.25">
      <c r="A1823" t="s">
        <v>62</v>
      </c>
      <c r="B1823" s="179">
        <v>43610</v>
      </c>
      <c r="C1823">
        <v>49</v>
      </c>
      <c r="D1823" t="s">
        <v>412</v>
      </c>
      <c r="E1823">
        <v>1</v>
      </c>
    </row>
    <row r="1824" spans="1:5" x14ac:dyDescent="0.25">
      <c r="A1824" t="s">
        <v>62</v>
      </c>
      <c r="B1824" s="179">
        <v>43645</v>
      </c>
      <c r="C1824">
        <v>49</v>
      </c>
      <c r="D1824" t="s">
        <v>403</v>
      </c>
      <c r="E1824">
        <v>1119</v>
      </c>
    </row>
    <row r="1825" spans="1:5" x14ac:dyDescent="0.25">
      <c r="A1825" t="s">
        <v>62</v>
      </c>
      <c r="B1825" s="179">
        <v>43645</v>
      </c>
      <c r="C1825">
        <v>49</v>
      </c>
      <c r="D1825" t="s">
        <v>404</v>
      </c>
      <c r="E1825">
        <v>349</v>
      </c>
    </row>
    <row r="1826" spans="1:5" x14ac:dyDescent="0.25">
      <c r="A1826" t="s">
        <v>62</v>
      </c>
      <c r="B1826" s="179">
        <v>43645</v>
      </c>
      <c r="C1826">
        <v>49</v>
      </c>
      <c r="D1826" t="s">
        <v>405</v>
      </c>
      <c r="E1826">
        <v>36</v>
      </c>
    </row>
    <row r="1827" spans="1:5" x14ac:dyDescent="0.25">
      <c r="A1827" t="s">
        <v>62</v>
      </c>
      <c r="B1827" s="179">
        <v>43645</v>
      </c>
      <c r="C1827">
        <v>49</v>
      </c>
      <c r="D1827" t="s">
        <v>406</v>
      </c>
      <c r="E1827">
        <v>4</v>
      </c>
    </row>
    <row r="1828" spans="1:5" x14ac:dyDescent="0.25">
      <c r="A1828" t="s">
        <v>62</v>
      </c>
      <c r="B1828" s="179">
        <v>43645</v>
      </c>
      <c r="C1828">
        <v>49</v>
      </c>
      <c r="D1828" t="s">
        <v>409</v>
      </c>
      <c r="E1828">
        <v>134</v>
      </c>
    </row>
    <row r="1829" spans="1:5" x14ac:dyDescent="0.25">
      <c r="A1829" t="s">
        <v>62</v>
      </c>
      <c r="B1829" s="179">
        <v>43645</v>
      </c>
      <c r="C1829">
        <v>49</v>
      </c>
      <c r="D1829" t="s">
        <v>410</v>
      </c>
      <c r="E1829">
        <v>32</v>
      </c>
    </row>
    <row r="1830" spans="1:5" x14ac:dyDescent="0.25">
      <c r="A1830" t="s">
        <v>62</v>
      </c>
      <c r="B1830" s="179">
        <v>43645</v>
      </c>
      <c r="C1830">
        <v>49</v>
      </c>
      <c r="D1830" t="s">
        <v>411</v>
      </c>
      <c r="E1830">
        <v>6</v>
      </c>
    </row>
    <row r="1831" spans="1:5" x14ac:dyDescent="0.25">
      <c r="A1831" t="s">
        <v>62</v>
      </c>
      <c r="B1831" s="179">
        <v>43673</v>
      </c>
      <c r="C1831">
        <v>49</v>
      </c>
      <c r="D1831" t="s">
        <v>403</v>
      </c>
      <c r="E1831">
        <v>714</v>
      </c>
    </row>
    <row r="1832" spans="1:5" x14ac:dyDescent="0.25">
      <c r="A1832" t="s">
        <v>62</v>
      </c>
      <c r="B1832" s="179">
        <v>43673</v>
      </c>
      <c r="C1832">
        <v>49</v>
      </c>
      <c r="D1832" t="s">
        <v>404</v>
      </c>
      <c r="E1832">
        <v>205</v>
      </c>
    </row>
    <row r="1833" spans="1:5" x14ac:dyDescent="0.25">
      <c r="A1833" t="s">
        <v>62</v>
      </c>
      <c r="B1833" s="179">
        <v>43673</v>
      </c>
      <c r="C1833">
        <v>49</v>
      </c>
      <c r="D1833" t="s">
        <v>405</v>
      </c>
      <c r="E1833">
        <v>23</v>
      </c>
    </row>
    <row r="1834" spans="1:5" x14ac:dyDescent="0.25">
      <c r="A1834" t="s">
        <v>62</v>
      </c>
      <c r="B1834" s="179">
        <v>43673</v>
      </c>
      <c r="C1834">
        <v>49</v>
      </c>
      <c r="D1834" t="s">
        <v>406</v>
      </c>
      <c r="E1834">
        <v>4</v>
      </c>
    </row>
    <row r="1835" spans="1:5" x14ac:dyDescent="0.25">
      <c r="A1835" t="s">
        <v>62</v>
      </c>
      <c r="B1835" s="179">
        <v>43673</v>
      </c>
      <c r="C1835">
        <v>49</v>
      </c>
      <c r="D1835" t="s">
        <v>409</v>
      </c>
      <c r="E1835">
        <v>62</v>
      </c>
    </row>
    <row r="1836" spans="1:5" x14ac:dyDescent="0.25">
      <c r="A1836" t="s">
        <v>62</v>
      </c>
      <c r="B1836" s="179">
        <v>43673</v>
      </c>
      <c r="C1836">
        <v>49</v>
      </c>
      <c r="D1836" t="s">
        <v>410</v>
      </c>
      <c r="E1836">
        <v>13</v>
      </c>
    </row>
    <row r="1837" spans="1:5" x14ac:dyDescent="0.25">
      <c r="A1837" t="s">
        <v>62</v>
      </c>
      <c r="B1837" s="179">
        <v>43673</v>
      </c>
      <c r="C1837">
        <v>49</v>
      </c>
      <c r="D1837" t="s">
        <v>411</v>
      </c>
      <c r="E1837">
        <v>3</v>
      </c>
    </row>
    <row r="1838" spans="1:5" x14ac:dyDescent="0.25">
      <c r="A1838" t="s">
        <v>62</v>
      </c>
      <c r="B1838" s="179">
        <v>43673</v>
      </c>
      <c r="C1838">
        <v>49</v>
      </c>
      <c r="D1838" t="s">
        <v>413</v>
      </c>
      <c r="E1838">
        <v>1</v>
      </c>
    </row>
    <row r="1839" spans="1:5" x14ac:dyDescent="0.25">
      <c r="A1839" t="s">
        <v>62</v>
      </c>
      <c r="B1839" s="179">
        <v>43708</v>
      </c>
      <c r="C1839">
        <v>49</v>
      </c>
      <c r="D1839" t="s">
        <v>403</v>
      </c>
      <c r="E1839">
        <v>1174</v>
      </c>
    </row>
    <row r="1840" spans="1:5" x14ac:dyDescent="0.25">
      <c r="A1840" t="s">
        <v>62</v>
      </c>
      <c r="B1840" s="179">
        <v>43708</v>
      </c>
      <c r="C1840">
        <v>49</v>
      </c>
      <c r="D1840" t="s">
        <v>404</v>
      </c>
      <c r="E1840">
        <v>344</v>
      </c>
    </row>
    <row r="1841" spans="1:5" x14ac:dyDescent="0.25">
      <c r="A1841" t="s">
        <v>62</v>
      </c>
      <c r="B1841" s="179">
        <v>43708</v>
      </c>
      <c r="C1841">
        <v>49</v>
      </c>
      <c r="D1841" t="s">
        <v>405</v>
      </c>
      <c r="E1841">
        <v>29</v>
      </c>
    </row>
    <row r="1842" spans="1:5" x14ac:dyDescent="0.25">
      <c r="A1842" t="s">
        <v>62</v>
      </c>
      <c r="B1842" s="179">
        <v>43708</v>
      </c>
      <c r="C1842">
        <v>49</v>
      </c>
      <c r="D1842" t="s">
        <v>406</v>
      </c>
      <c r="E1842">
        <v>4</v>
      </c>
    </row>
    <row r="1843" spans="1:5" x14ac:dyDescent="0.25">
      <c r="A1843" t="s">
        <v>62</v>
      </c>
      <c r="B1843" s="179">
        <v>43708</v>
      </c>
      <c r="C1843">
        <v>49</v>
      </c>
      <c r="D1843" t="s">
        <v>409</v>
      </c>
      <c r="E1843">
        <v>120</v>
      </c>
    </row>
    <row r="1844" spans="1:5" x14ac:dyDescent="0.25">
      <c r="A1844" t="s">
        <v>62</v>
      </c>
      <c r="B1844" s="179">
        <v>43708</v>
      </c>
      <c r="C1844">
        <v>49</v>
      </c>
      <c r="D1844" t="s">
        <v>410</v>
      </c>
      <c r="E1844">
        <v>37</v>
      </c>
    </row>
    <row r="1845" spans="1:5" x14ac:dyDescent="0.25">
      <c r="A1845" t="s">
        <v>62</v>
      </c>
      <c r="B1845" s="179">
        <v>43708</v>
      </c>
      <c r="C1845">
        <v>49</v>
      </c>
      <c r="D1845" t="s">
        <v>411</v>
      </c>
      <c r="E1845">
        <v>5</v>
      </c>
    </row>
    <row r="1846" spans="1:5" x14ac:dyDescent="0.25">
      <c r="A1846" t="s">
        <v>62</v>
      </c>
      <c r="B1846" s="179">
        <v>43708</v>
      </c>
      <c r="C1846">
        <v>49</v>
      </c>
      <c r="D1846" t="s">
        <v>412</v>
      </c>
      <c r="E1846">
        <v>1</v>
      </c>
    </row>
    <row r="1847" spans="1:5" x14ac:dyDescent="0.25">
      <c r="A1847" t="s">
        <v>62</v>
      </c>
      <c r="B1847" s="179">
        <v>43736</v>
      </c>
      <c r="C1847">
        <v>49</v>
      </c>
      <c r="D1847" t="s">
        <v>403</v>
      </c>
      <c r="E1847">
        <v>1230</v>
      </c>
    </row>
    <row r="1848" spans="1:5" x14ac:dyDescent="0.25">
      <c r="A1848" t="s">
        <v>62</v>
      </c>
      <c r="B1848" s="179">
        <v>43736</v>
      </c>
      <c r="C1848">
        <v>49</v>
      </c>
      <c r="D1848" t="s">
        <v>404</v>
      </c>
      <c r="E1848">
        <v>244</v>
      </c>
    </row>
    <row r="1849" spans="1:5" x14ac:dyDescent="0.25">
      <c r="A1849" t="s">
        <v>62</v>
      </c>
      <c r="B1849" s="179">
        <v>43736</v>
      </c>
      <c r="C1849">
        <v>49</v>
      </c>
      <c r="D1849" t="s">
        <v>405</v>
      </c>
      <c r="E1849">
        <v>29</v>
      </c>
    </row>
    <row r="1850" spans="1:5" x14ac:dyDescent="0.25">
      <c r="A1850" t="s">
        <v>62</v>
      </c>
      <c r="B1850" s="179">
        <v>43736</v>
      </c>
      <c r="C1850">
        <v>49</v>
      </c>
      <c r="D1850" t="s">
        <v>406</v>
      </c>
      <c r="E1850">
        <v>2</v>
      </c>
    </row>
    <row r="1851" spans="1:5" x14ac:dyDescent="0.25">
      <c r="A1851" t="s">
        <v>62</v>
      </c>
      <c r="B1851" s="179">
        <v>43736</v>
      </c>
      <c r="C1851">
        <v>49</v>
      </c>
      <c r="D1851" t="s">
        <v>409</v>
      </c>
      <c r="E1851">
        <v>153</v>
      </c>
    </row>
    <row r="1852" spans="1:5" x14ac:dyDescent="0.25">
      <c r="A1852" t="s">
        <v>62</v>
      </c>
      <c r="B1852" s="179">
        <v>43736</v>
      </c>
      <c r="C1852">
        <v>49</v>
      </c>
      <c r="D1852" t="s">
        <v>410</v>
      </c>
      <c r="E1852">
        <v>38</v>
      </c>
    </row>
    <row r="1853" spans="1:5" x14ac:dyDescent="0.25">
      <c r="A1853" t="s">
        <v>62</v>
      </c>
      <c r="B1853" s="179">
        <v>43736</v>
      </c>
      <c r="C1853">
        <v>49</v>
      </c>
      <c r="D1853" t="s">
        <v>411</v>
      </c>
      <c r="E1853">
        <v>2</v>
      </c>
    </row>
    <row r="1854" spans="1:5" x14ac:dyDescent="0.25">
      <c r="A1854" t="s">
        <v>62</v>
      </c>
      <c r="B1854" s="179">
        <v>43764</v>
      </c>
      <c r="C1854">
        <v>49</v>
      </c>
      <c r="D1854" t="s">
        <v>403</v>
      </c>
      <c r="E1854">
        <v>666</v>
      </c>
    </row>
    <row r="1855" spans="1:5" x14ac:dyDescent="0.25">
      <c r="A1855" t="s">
        <v>62</v>
      </c>
      <c r="B1855" s="179">
        <v>43764</v>
      </c>
      <c r="C1855">
        <v>49</v>
      </c>
      <c r="D1855" t="s">
        <v>404</v>
      </c>
      <c r="E1855">
        <v>196</v>
      </c>
    </row>
    <row r="1856" spans="1:5" x14ac:dyDescent="0.25">
      <c r="A1856" t="s">
        <v>62</v>
      </c>
      <c r="B1856" s="179">
        <v>43764</v>
      </c>
      <c r="C1856">
        <v>49</v>
      </c>
      <c r="D1856" t="s">
        <v>405</v>
      </c>
      <c r="E1856">
        <v>14</v>
      </c>
    </row>
    <row r="1857" spans="1:5" x14ac:dyDescent="0.25">
      <c r="A1857" t="s">
        <v>62</v>
      </c>
      <c r="B1857" s="179">
        <v>43764</v>
      </c>
      <c r="C1857">
        <v>49</v>
      </c>
      <c r="D1857" t="s">
        <v>406</v>
      </c>
      <c r="E1857">
        <v>5</v>
      </c>
    </row>
    <row r="1858" spans="1:5" x14ac:dyDescent="0.25">
      <c r="A1858" t="s">
        <v>62</v>
      </c>
      <c r="B1858" s="179">
        <v>43764</v>
      </c>
      <c r="C1858">
        <v>49</v>
      </c>
      <c r="D1858" t="s">
        <v>409</v>
      </c>
      <c r="E1858">
        <v>60</v>
      </c>
    </row>
    <row r="1859" spans="1:5" x14ac:dyDescent="0.25">
      <c r="A1859" t="s">
        <v>62</v>
      </c>
      <c r="B1859" s="179">
        <v>43764</v>
      </c>
      <c r="C1859">
        <v>49</v>
      </c>
      <c r="D1859" t="s">
        <v>410</v>
      </c>
      <c r="E1859">
        <v>35</v>
      </c>
    </row>
    <row r="1860" spans="1:5" x14ac:dyDescent="0.25">
      <c r="A1860" t="s">
        <v>62</v>
      </c>
      <c r="B1860" s="179">
        <v>43764</v>
      </c>
      <c r="C1860">
        <v>49</v>
      </c>
      <c r="D1860" t="s">
        <v>411</v>
      </c>
      <c r="E1860">
        <v>3</v>
      </c>
    </row>
    <row r="1861" spans="1:5" x14ac:dyDescent="0.25">
      <c r="A1861" t="s">
        <v>62</v>
      </c>
      <c r="B1861" s="179">
        <v>43799</v>
      </c>
      <c r="C1861">
        <v>49</v>
      </c>
      <c r="D1861" t="s">
        <v>403</v>
      </c>
      <c r="E1861">
        <v>1</v>
      </c>
    </row>
    <row r="1862" spans="1:5" x14ac:dyDescent="0.25">
      <c r="A1862" t="s">
        <v>62</v>
      </c>
      <c r="B1862" s="179">
        <v>43799</v>
      </c>
      <c r="C1862">
        <v>49</v>
      </c>
      <c r="D1862" t="s">
        <v>405</v>
      </c>
      <c r="E1862">
        <v>48</v>
      </c>
    </row>
    <row r="1863" spans="1:5" x14ac:dyDescent="0.25">
      <c r="A1863" t="s">
        <v>62</v>
      </c>
      <c r="B1863" s="179">
        <v>43799</v>
      </c>
      <c r="C1863">
        <v>49</v>
      </c>
      <c r="D1863" t="s">
        <v>406</v>
      </c>
      <c r="E1863">
        <v>2</v>
      </c>
    </row>
    <row r="1864" spans="1:5" x14ac:dyDescent="0.25">
      <c r="A1864" t="s">
        <v>62</v>
      </c>
      <c r="B1864" s="179">
        <v>43799</v>
      </c>
      <c r="C1864">
        <v>49</v>
      </c>
      <c r="D1864" t="s">
        <v>409</v>
      </c>
      <c r="E1864">
        <v>1</v>
      </c>
    </row>
    <row r="1865" spans="1:5" x14ac:dyDescent="0.25">
      <c r="A1865" t="s">
        <v>62</v>
      </c>
      <c r="B1865" s="179">
        <v>43799</v>
      </c>
      <c r="C1865">
        <v>49</v>
      </c>
      <c r="D1865" t="s">
        <v>411</v>
      </c>
      <c r="E1865">
        <v>10</v>
      </c>
    </row>
    <row r="1866" spans="1:5" x14ac:dyDescent="0.25">
      <c r="A1866" t="s">
        <v>62</v>
      </c>
      <c r="B1866" s="179">
        <v>43820</v>
      </c>
      <c r="C1866">
        <v>49</v>
      </c>
      <c r="D1866" t="s">
        <v>403</v>
      </c>
      <c r="E1866">
        <v>1</v>
      </c>
    </row>
    <row r="1867" spans="1:5" x14ac:dyDescent="0.25">
      <c r="A1867" t="s">
        <v>62</v>
      </c>
      <c r="B1867" s="179">
        <v>43820</v>
      </c>
      <c r="C1867">
        <v>49</v>
      </c>
      <c r="D1867" t="s">
        <v>405</v>
      </c>
      <c r="E1867">
        <v>28</v>
      </c>
    </row>
    <row r="1868" spans="1:5" x14ac:dyDescent="0.25">
      <c r="A1868" t="s">
        <v>62</v>
      </c>
      <c r="B1868" s="179">
        <v>43820</v>
      </c>
      <c r="C1868">
        <v>49</v>
      </c>
      <c r="D1868" t="s">
        <v>406</v>
      </c>
      <c r="E1868">
        <v>2</v>
      </c>
    </row>
    <row r="1869" spans="1:5" x14ac:dyDescent="0.25">
      <c r="A1869" t="s">
        <v>62</v>
      </c>
      <c r="B1869" s="179">
        <v>43820</v>
      </c>
      <c r="C1869">
        <v>49</v>
      </c>
      <c r="D1869" t="s">
        <v>411</v>
      </c>
      <c r="E1869">
        <v>4</v>
      </c>
    </row>
    <row r="1870" spans="1:5" x14ac:dyDescent="0.25">
      <c r="A1870" t="s">
        <v>62</v>
      </c>
      <c r="B1870" s="179">
        <v>43820</v>
      </c>
      <c r="C1870">
        <v>49</v>
      </c>
      <c r="D1870" t="s">
        <v>412</v>
      </c>
      <c r="E1870">
        <v>2</v>
      </c>
    </row>
    <row r="1871" spans="1:5" x14ac:dyDescent="0.25">
      <c r="A1871" t="s">
        <v>62</v>
      </c>
      <c r="B1871" s="179">
        <v>43855</v>
      </c>
      <c r="C1871">
        <v>49</v>
      </c>
      <c r="D1871" t="s">
        <v>405</v>
      </c>
      <c r="E1871">
        <v>18</v>
      </c>
    </row>
    <row r="1872" spans="1:5" x14ac:dyDescent="0.25">
      <c r="A1872" t="s">
        <v>62</v>
      </c>
      <c r="B1872" s="179">
        <v>43855</v>
      </c>
      <c r="C1872">
        <v>49</v>
      </c>
      <c r="D1872" t="s">
        <v>406</v>
      </c>
      <c r="E1872">
        <v>1</v>
      </c>
    </row>
    <row r="1873" spans="1:5" x14ac:dyDescent="0.25">
      <c r="A1873" t="s">
        <v>62</v>
      </c>
      <c r="B1873" s="179">
        <v>43855</v>
      </c>
      <c r="C1873">
        <v>49</v>
      </c>
      <c r="D1873" t="s">
        <v>411</v>
      </c>
      <c r="E1873">
        <v>6</v>
      </c>
    </row>
    <row r="1874" spans="1:5" x14ac:dyDescent="0.25">
      <c r="A1874" t="s">
        <v>62</v>
      </c>
      <c r="B1874" s="179">
        <v>43890</v>
      </c>
      <c r="C1874">
        <v>49</v>
      </c>
      <c r="D1874" t="s">
        <v>403</v>
      </c>
      <c r="E1874">
        <v>6</v>
      </c>
    </row>
    <row r="1875" spans="1:5" x14ac:dyDescent="0.25">
      <c r="A1875" t="s">
        <v>62</v>
      </c>
      <c r="B1875" s="179">
        <v>43890</v>
      </c>
      <c r="C1875">
        <v>49</v>
      </c>
      <c r="D1875" t="s">
        <v>404</v>
      </c>
      <c r="E1875">
        <v>2</v>
      </c>
    </row>
    <row r="1876" spans="1:5" x14ac:dyDescent="0.25">
      <c r="A1876" t="s">
        <v>62</v>
      </c>
      <c r="B1876" s="179">
        <v>43890</v>
      </c>
      <c r="C1876">
        <v>49</v>
      </c>
      <c r="D1876" t="s">
        <v>405</v>
      </c>
      <c r="E1876">
        <v>15</v>
      </c>
    </row>
    <row r="1877" spans="1:5" x14ac:dyDescent="0.25">
      <c r="A1877" t="s">
        <v>62</v>
      </c>
      <c r="B1877" s="179">
        <v>43890</v>
      </c>
      <c r="C1877">
        <v>49</v>
      </c>
      <c r="D1877" t="s">
        <v>406</v>
      </c>
      <c r="E1877">
        <v>2</v>
      </c>
    </row>
    <row r="1878" spans="1:5" x14ac:dyDescent="0.25">
      <c r="A1878" t="s">
        <v>62</v>
      </c>
      <c r="B1878" s="179">
        <v>43890</v>
      </c>
      <c r="C1878">
        <v>49</v>
      </c>
      <c r="D1878" t="s">
        <v>409</v>
      </c>
      <c r="E1878">
        <v>17</v>
      </c>
    </row>
    <row r="1879" spans="1:5" x14ac:dyDescent="0.25">
      <c r="A1879" t="s">
        <v>62</v>
      </c>
      <c r="B1879" s="179">
        <v>43890</v>
      </c>
      <c r="C1879">
        <v>49</v>
      </c>
      <c r="D1879" t="s">
        <v>410</v>
      </c>
      <c r="E1879">
        <v>3</v>
      </c>
    </row>
    <row r="1880" spans="1:5" x14ac:dyDescent="0.25">
      <c r="A1880" t="s">
        <v>62</v>
      </c>
      <c r="B1880" s="179">
        <v>43890</v>
      </c>
      <c r="C1880">
        <v>49</v>
      </c>
      <c r="D1880" t="s">
        <v>411</v>
      </c>
      <c r="E1880">
        <v>10</v>
      </c>
    </row>
    <row r="1881" spans="1:5" x14ac:dyDescent="0.25">
      <c r="A1881" t="s">
        <v>62</v>
      </c>
      <c r="B1881" s="179">
        <v>43890</v>
      </c>
      <c r="C1881">
        <v>49</v>
      </c>
      <c r="D1881" t="s">
        <v>412</v>
      </c>
      <c r="E1881">
        <v>3</v>
      </c>
    </row>
    <row r="1882" spans="1:5" x14ac:dyDescent="0.25">
      <c r="A1882" t="s">
        <v>62</v>
      </c>
      <c r="B1882" s="179">
        <v>43890</v>
      </c>
      <c r="C1882">
        <v>49</v>
      </c>
      <c r="D1882" t="s">
        <v>413</v>
      </c>
      <c r="E1882">
        <v>1</v>
      </c>
    </row>
    <row r="1883" spans="1:5" x14ac:dyDescent="0.25">
      <c r="A1883" t="s">
        <v>62</v>
      </c>
      <c r="B1883" s="179">
        <v>43918</v>
      </c>
      <c r="C1883">
        <v>49</v>
      </c>
      <c r="D1883" t="s">
        <v>403</v>
      </c>
      <c r="E1883">
        <v>6</v>
      </c>
    </row>
    <row r="1884" spans="1:5" x14ac:dyDescent="0.25">
      <c r="A1884" t="s">
        <v>62</v>
      </c>
      <c r="B1884" s="179">
        <v>43918</v>
      </c>
      <c r="C1884">
        <v>49</v>
      </c>
      <c r="D1884" t="s">
        <v>404</v>
      </c>
      <c r="E1884">
        <v>1</v>
      </c>
    </row>
    <row r="1885" spans="1:5" x14ac:dyDescent="0.25">
      <c r="A1885" t="s">
        <v>62</v>
      </c>
      <c r="B1885" s="179">
        <v>43918</v>
      </c>
      <c r="C1885">
        <v>49</v>
      </c>
      <c r="D1885" t="s">
        <v>405</v>
      </c>
      <c r="E1885">
        <v>4</v>
      </c>
    </row>
    <row r="1886" spans="1:5" x14ac:dyDescent="0.25">
      <c r="A1886" t="s">
        <v>62</v>
      </c>
      <c r="B1886" s="179">
        <v>43918</v>
      </c>
      <c r="C1886">
        <v>49</v>
      </c>
      <c r="D1886" t="s">
        <v>406</v>
      </c>
      <c r="E1886">
        <v>3</v>
      </c>
    </row>
    <row r="1887" spans="1:5" x14ac:dyDescent="0.25">
      <c r="A1887" t="s">
        <v>62</v>
      </c>
      <c r="B1887" s="179">
        <v>43918</v>
      </c>
      <c r="C1887">
        <v>49</v>
      </c>
      <c r="D1887" t="s">
        <v>409</v>
      </c>
      <c r="E1887">
        <v>15</v>
      </c>
    </row>
    <row r="1888" spans="1:5" x14ac:dyDescent="0.25">
      <c r="A1888" t="s">
        <v>62</v>
      </c>
      <c r="B1888" s="179">
        <v>43918</v>
      </c>
      <c r="C1888">
        <v>49</v>
      </c>
      <c r="D1888" t="s">
        <v>410</v>
      </c>
      <c r="E1888">
        <v>2</v>
      </c>
    </row>
    <row r="1889" spans="1:5" x14ac:dyDescent="0.25">
      <c r="A1889" t="s">
        <v>62</v>
      </c>
      <c r="B1889" s="179">
        <v>43918</v>
      </c>
      <c r="C1889">
        <v>49</v>
      </c>
      <c r="D1889" t="s">
        <v>411</v>
      </c>
      <c r="E1889">
        <v>4</v>
      </c>
    </row>
    <row r="1890" spans="1:5" x14ac:dyDescent="0.25">
      <c r="A1890" t="s">
        <v>61</v>
      </c>
      <c r="B1890" s="179">
        <v>43554</v>
      </c>
      <c r="C1890">
        <v>49</v>
      </c>
      <c r="D1890" t="s">
        <v>403</v>
      </c>
      <c r="E1890">
        <v>421</v>
      </c>
    </row>
    <row r="1891" spans="1:5" x14ac:dyDescent="0.25">
      <c r="A1891" t="s">
        <v>61</v>
      </c>
      <c r="B1891" s="179">
        <v>43554</v>
      </c>
      <c r="C1891">
        <v>49</v>
      </c>
      <c r="D1891" t="s">
        <v>404</v>
      </c>
      <c r="E1891">
        <v>1204</v>
      </c>
    </row>
    <row r="1892" spans="1:5" x14ac:dyDescent="0.25">
      <c r="A1892" t="s">
        <v>61</v>
      </c>
      <c r="B1892" s="179">
        <v>43554</v>
      </c>
      <c r="C1892">
        <v>49</v>
      </c>
      <c r="D1892" t="s">
        <v>409</v>
      </c>
      <c r="E1892">
        <v>261</v>
      </c>
    </row>
    <row r="1893" spans="1:5" x14ac:dyDescent="0.25">
      <c r="A1893" t="s">
        <v>61</v>
      </c>
      <c r="B1893" s="179">
        <v>43554</v>
      </c>
      <c r="C1893">
        <v>49</v>
      </c>
      <c r="D1893" t="s">
        <v>410</v>
      </c>
      <c r="E1893">
        <v>653</v>
      </c>
    </row>
    <row r="1894" spans="1:5" x14ac:dyDescent="0.25">
      <c r="A1894" t="s">
        <v>61</v>
      </c>
      <c r="B1894" s="179">
        <v>43582</v>
      </c>
      <c r="C1894">
        <v>49</v>
      </c>
      <c r="D1894" t="s">
        <v>403</v>
      </c>
      <c r="E1894">
        <v>429</v>
      </c>
    </row>
    <row r="1895" spans="1:5" x14ac:dyDescent="0.25">
      <c r="A1895" t="s">
        <v>61</v>
      </c>
      <c r="B1895" s="179">
        <v>43582</v>
      </c>
      <c r="C1895">
        <v>49</v>
      </c>
      <c r="D1895" t="s">
        <v>404</v>
      </c>
      <c r="E1895">
        <v>1316</v>
      </c>
    </row>
    <row r="1896" spans="1:5" x14ac:dyDescent="0.25">
      <c r="A1896" t="s">
        <v>61</v>
      </c>
      <c r="B1896" s="179">
        <v>43582</v>
      </c>
      <c r="C1896">
        <v>49</v>
      </c>
      <c r="D1896" t="s">
        <v>409</v>
      </c>
      <c r="E1896">
        <v>282</v>
      </c>
    </row>
    <row r="1897" spans="1:5" x14ac:dyDescent="0.25">
      <c r="A1897" t="s">
        <v>61</v>
      </c>
      <c r="B1897" s="179">
        <v>43582</v>
      </c>
      <c r="C1897">
        <v>49</v>
      </c>
      <c r="D1897" t="s">
        <v>410</v>
      </c>
      <c r="E1897">
        <v>758</v>
      </c>
    </row>
    <row r="1898" spans="1:5" x14ac:dyDescent="0.25">
      <c r="A1898" t="s">
        <v>61</v>
      </c>
      <c r="B1898" s="179">
        <v>43610</v>
      </c>
      <c r="C1898">
        <v>49</v>
      </c>
      <c r="D1898" t="s">
        <v>403</v>
      </c>
      <c r="E1898">
        <v>445</v>
      </c>
    </row>
    <row r="1899" spans="1:5" x14ac:dyDescent="0.25">
      <c r="A1899" t="s">
        <v>61</v>
      </c>
      <c r="B1899" s="179">
        <v>43610</v>
      </c>
      <c r="C1899">
        <v>49</v>
      </c>
      <c r="D1899" t="s">
        <v>404</v>
      </c>
      <c r="E1899">
        <v>1632</v>
      </c>
    </row>
    <row r="1900" spans="1:5" x14ac:dyDescent="0.25">
      <c r="A1900" t="s">
        <v>61</v>
      </c>
      <c r="B1900" s="179">
        <v>43610</v>
      </c>
      <c r="C1900">
        <v>49</v>
      </c>
      <c r="D1900" t="s">
        <v>409</v>
      </c>
      <c r="E1900">
        <v>321</v>
      </c>
    </row>
    <row r="1901" spans="1:5" x14ac:dyDescent="0.25">
      <c r="A1901" t="s">
        <v>61</v>
      </c>
      <c r="B1901" s="179">
        <v>43610</v>
      </c>
      <c r="C1901">
        <v>49</v>
      </c>
      <c r="D1901" t="s">
        <v>410</v>
      </c>
      <c r="E1901">
        <v>1013</v>
      </c>
    </row>
    <row r="1902" spans="1:5" x14ac:dyDescent="0.25">
      <c r="A1902" t="s">
        <v>61</v>
      </c>
      <c r="B1902" s="179">
        <v>43645</v>
      </c>
      <c r="C1902">
        <v>49</v>
      </c>
      <c r="D1902" t="s">
        <v>403</v>
      </c>
      <c r="E1902">
        <v>419</v>
      </c>
    </row>
    <row r="1903" spans="1:5" x14ac:dyDescent="0.25">
      <c r="A1903" t="s">
        <v>61</v>
      </c>
      <c r="B1903" s="179">
        <v>43645</v>
      </c>
      <c r="C1903">
        <v>49</v>
      </c>
      <c r="D1903" t="s">
        <v>404</v>
      </c>
      <c r="E1903">
        <v>1816</v>
      </c>
    </row>
    <row r="1904" spans="1:5" x14ac:dyDescent="0.25">
      <c r="A1904" t="s">
        <v>61</v>
      </c>
      <c r="B1904" s="179">
        <v>43645</v>
      </c>
      <c r="C1904">
        <v>49</v>
      </c>
      <c r="D1904" t="s">
        <v>409</v>
      </c>
      <c r="E1904">
        <v>312</v>
      </c>
    </row>
    <row r="1905" spans="1:5" x14ac:dyDescent="0.25">
      <c r="A1905" t="s">
        <v>61</v>
      </c>
      <c r="B1905" s="179">
        <v>43645</v>
      </c>
      <c r="C1905">
        <v>49</v>
      </c>
      <c r="D1905" t="s">
        <v>410</v>
      </c>
      <c r="E1905">
        <v>1149</v>
      </c>
    </row>
    <row r="1906" spans="1:5" x14ac:dyDescent="0.25">
      <c r="A1906" t="s">
        <v>61</v>
      </c>
      <c r="B1906" s="179">
        <v>43673</v>
      </c>
      <c r="C1906">
        <v>49</v>
      </c>
      <c r="D1906" t="s">
        <v>403</v>
      </c>
      <c r="E1906">
        <v>407</v>
      </c>
    </row>
    <row r="1907" spans="1:5" x14ac:dyDescent="0.25">
      <c r="A1907" t="s">
        <v>61</v>
      </c>
      <c r="B1907" s="179">
        <v>43673</v>
      </c>
      <c r="C1907">
        <v>49</v>
      </c>
      <c r="D1907" t="s">
        <v>404</v>
      </c>
      <c r="E1907">
        <v>1887</v>
      </c>
    </row>
    <row r="1908" spans="1:5" x14ac:dyDescent="0.25">
      <c r="A1908" t="s">
        <v>61</v>
      </c>
      <c r="B1908" s="179">
        <v>43673</v>
      </c>
      <c r="C1908">
        <v>49</v>
      </c>
      <c r="D1908" t="s">
        <v>409</v>
      </c>
      <c r="E1908">
        <v>304</v>
      </c>
    </row>
    <row r="1909" spans="1:5" x14ac:dyDescent="0.25">
      <c r="A1909" t="s">
        <v>61</v>
      </c>
      <c r="B1909" s="179">
        <v>43673</v>
      </c>
      <c r="C1909">
        <v>49</v>
      </c>
      <c r="D1909" t="s">
        <v>410</v>
      </c>
      <c r="E1909">
        <v>1159</v>
      </c>
    </row>
    <row r="1910" spans="1:5" x14ac:dyDescent="0.25">
      <c r="A1910" t="s">
        <v>61</v>
      </c>
      <c r="B1910" s="179">
        <v>43708</v>
      </c>
      <c r="C1910">
        <v>49</v>
      </c>
      <c r="D1910" t="s">
        <v>403</v>
      </c>
      <c r="E1910">
        <v>407</v>
      </c>
    </row>
    <row r="1911" spans="1:5" x14ac:dyDescent="0.25">
      <c r="A1911" t="s">
        <v>61</v>
      </c>
      <c r="B1911" s="179">
        <v>43708</v>
      </c>
      <c r="C1911">
        <v>49</v>
      </c>
      <c r="D1911" t="s">
        <v>404</v>
      </c>
      <c r="E1911">
        <v>1989</v>
      </c>
    </row>
    <row r="1912" spans="1:5" x14ac:dyDescent="0.25">
      <c r="A1912" t="s">
        <v>61</v>
      </c>
      <c r="B1912" s="179">
        <v>43708</v>
      </c>
      <c r="C1912">
        <v>49</v>
      </c>
      <c r="D1912" t="s">
        <v>409</v>
      </c>
      <c r="E1912">
        <v>313</v>
      </c>
    </row>
    <row r="1913" spans="1:5" x14ac:dyDescent="0.25">
      <c r="A1913" t="s">
        <v>61</v>
      </c>
      <c r="B1913" s="179">
        <v>43708</v>
      </c>
      <c r="C1913">
        <v>49</v>
      </c>
      <c r="D1913" t="s">
        <v>410</v>
      </c>
      <c r="E1913">
        <v>1172</v>
      </c>
    </row>
    <row r="1914" spans="1:5" x14ac:dyDescent="0.25">
      <c r="A1914" t="s">
        <v>61</v>
      </c>
      <c r="B1914" s="179">
        <v>43736</v>
      </c>
      <c r="C1914">
        <v>49</v>
      </c>
      <c r="D1914" t="s">
        <v>403</v>
      </c>
      <c r="E1914">
        <v>395</v>
      </c>
    </row>
    <row r="1915" spans="1:5" x14ac:dyDescent="0.25">
      <c r="A1915" t="s">
        <v>61</v>
      </c>
      <c r="B1915" s="179">
        <v>43736</v>
      </c>
      <c r="C1915">
        <v>49</v>
      </c>
      <c r="D1915" t="s">
        <v>404</v>
      </c>
      <c r="E1915">
        <v>2010</v>
      </c>
    </row>
    <row r="1916" spans="1:5" x14ac:dyDescent="0.25">
      <c r="A1916" t="s">
        <v>61</v>
      </c>
      <c r="B1916" s="179">
        <v>43736</v>
      </c>
      <c r="C1916">
        <v>49</v>
      </c>
      <c r="D1916" t="s">
        <v>409</v>
      </c>
      <c r="E1916">
        <v>292</v>
      </c>
    </row>
    <row r="1917" spans="1:5" x14ac:dyDescent="0.25">
      <c r="A1917" t="s">
        <v>61</v>
      </c>
      <c r="B1917" s="179">
        <v>43736</v>
      </c>
      <c r="C1917">
        <v>49</v>
      </c>
      <c r="D1917" t="s">
        <v>410</v>
      </c>
      <c r="E1917">
        <v>1108</v>
      </c>
    </row>
    <row r="1918" spans="1:5" x14ac:dyDescent="0.25">
      <c r="A1918" t="s">
        <v>61</v>
      </c>
      <c r="B1918" s="179">
        <v>43764</v>
      </c>
      <c r="C1918">
        <v>49</v>
      </c>
      <c r="D1918" t="s">
        <v>403</v>
      </c>
      <c r="E1918">
        <v>369</v>
      </c>
    </row>
    <row r="1919" spans="1:5" x14ac:dyDescent="0.25">
      <c r="A1919" t="s">
        <v>61</v>
      </c>
      <c r="B1919" s="179">
        <v>43764</v>
      </c>
      <c r="C1919">
        <v>49</v>
      </c>
      <c r="D1919" t="s">
        <v>404</v>
      </c>
      <c r="E1919">
        <v>2002</v>
      </c>
    </row>
    <row r="1920" spans="1:5" x14ac:dyDescent="0.25">
      <c r="A1920" t="s">
        <v>61</v>
      </c>
      <c r="B1920" s="179">
        <v>43764</v>
      </c>
      <c r="C1920">
        <v>49</v>
      </c>
      <c r="D1920" t="s">
        <v>409</v>
      </c>
      <c r="E1920">
        <v>284</v>
      </c>
    </row>
    <row r="1921" spans="1:5" x14ac:dyDescent="0.25">
      <c r="A1921" t="s">
        <v>61</v>
      </c>
      <c r="B1921" s="179">
        <v>43764</v>
      </c>
      <c r="C1921">
        <v>49</v>
      </c>
      <c r="D1921" t="s">
        <v>410</v>
      </c>
      <c r="E1921">
        <v>1054</v>
      </c>
    </row>
    <row r="1922" spans="1:5" x14ac:dyDescent="0.25">
      <c r="A1922" t="s">
        <v>61</v>
      </c>
      <c r="B1922" s="179">
        <v>43799</v>
      </c>
      <c r="C1922">
        <v>49</v>
      </c>
      <c r="D1922" t="s">
        <v>403</v>
      </c>
      <c r="E1922">
        <v>337</v>
      </c>
    </row>
    <row r="1923" spans="1:5" x14ac:dyDescent="0.25">
      <c r="A1923" t="s">
        <v>61</v>
      </c>
      <c r="B1923" s="179">
        <v>43799</v>
      </c>
      <c r="C1923">
        <v>49</v>
      </c>
      <c r="D1923" t="s">
        <v>404</v>
      </c>
      <c r="E1923">
        <v>1915</v>
      </c>
    </row>
    <row r="1924" spans="1:5" x14ac:dyDescent="0.25">
      <c r="A1924" t="s">
        <v>61</v>
      </c>
      <c r="B1924" s="179">
        <v>43799</v>
      </c>
      <c r="C1924">
        <v>49</v>
      </c>
      <c r="D1924" t="s">
        <v>409</v>
      </c>
      <c r="E1924">
        <v>259</v>
      </c>
    </row>
    <row r="1925" spans="1:5" x14ac:dyDescent="0.25">
      <c r="A1925" t="s">
        <v>61</v>
      </c>
      <c r="B1925" s="179">
        <v>43799</v>
      </c>
      <c r="C1925">
        <v>49</v>
      </c>
      <c r="D1925" t="s">
        <v>410</v>
      </c>
      <c r="E1925">
        <v>960</v>
      </c>
    </row>
    <row r="1926" spans="1:5" x14ac:dyDescent="0.25">
      <c r="A1926" t="s">
        <v>61</v>
      </c>
      <c r="B1926" s="179">
        <v>43820</v>
      </c>
      <c r="C1926">
        <v>49</v>
      </c>
      <c r="D1926" t="s">
        <v>403</v>
      </c>
      <c r="E1926">
        <v>304</v>
      </c>
    </row>
    <row r="1927" spans="1:5" x14ac:dyDescent="0.25">
      <c r="A1927" t="s">
        <v>61</v>
      </c>
      <c r="B1927" s="179">
        <v>43820</v>
      </c>
      <c r="C1927">
        <v>49</v>
      </c>
      <c r="D1927" t="s">
        <v>404</v>
      </c>
      <c r="E1927">
        <v>1779</v>
      </c>
    </row>
    <row r="1928" spans="1:5" x14ac:dyDescent="0.25">
      <c r="A1928" t="s">
        <v>61</v>
      </c>
      <c r="B1928" s="179">
        <v>43820</v>
      </c>
      <c r="C1928">
        <v>49</v>
      </c>
      <c r="D1928" t="s">
        <v>409</v>
      </c>
      <c r="E1928">
        <v>235</v>
      </c>
    </row>
    <row r="1929" spans="1:5" x14ac:dyDescent="0.25">
      <c r="A1929" t="s">
        <v>61</v>
      </c>
      <c r="B1929" s="179">
        <v>43820</v>
      </c>
      <c r="C1929">
        <v>49</v>
      </c>
      <c r="D1929" t="s">
        <v>410</v>
      </c>
      <c r="E1929">
        <v>878</v>
      </c>
    </row>
    <row r="1930" spans="1:5" x14ac:dyDescent="0.25">
      <c r="A1930" t="s">
        <v>61</v>
      </c>
      <c r="B1930" s="179">
        <v>43855</v>
      </c>
      <c r="C1930">
        <v>49</v>
      </c>
      <c r="D1930" t="s">
        <v>403</v>
      </c>
      <c r="E1930">
        <v>279</v>
      </c>
    </row>
    <row r="1931" spans="1:5" x14ac:dyDescent="0.25">
      <c r="A1931" t="s">
        <v>61</v>
      </c>
      <c r="B1931" s="179">
        <v>43855</v>
      </c>
      <c r="C1931">
        <v>49</v>
      </c>
      <c r="D1931" t="s">
        <v>404</v>
      </c>
      <c r="E1931">
        <v>1690</v>
      </c>
    </row>
    <row r="1932" spans="1:5" x14ac:dyDescent="0.25">
      <c r="A1932" t="s">
        <v>61</v>
      </c>
      <c r="B1932" s="179">
        <v>43855</v>
      </c>
      <c r="C1932">
        <v>49</v>
      </c>
      <c r="D1932" t="s">
        <v>409</v>
      </c>
      <c r="E1932">
        <v>223</v>
      </c>
    </row>
    <row r="1933" spans="1:5" x14ac:dyDescent="0.25">
      <c r="A1933" t="s">
        <v>61</v>
      </c>
      <c r="B1933" s="179">
        <v>43855</v>
      </c>
      <c r="C1933">
        <v>49</v>
      </c>
      <c r="D1933" t="s">
        <v>410</v>
      </c>
      <c r="E1933">
        <v>826</v>
      </c>
    </row>
    <row r="1934" spans="1:5" x14ac:dyDescent="0.25">
      <c r="A1934" t="s">
        <v>61</v>
      </c>
      <c r="B1934" s="179">
        <v>43890</v>
      </c>
      <c r="C1934">
        <v>49</v>
      </c>
      <c r="D1934" t="s">
        <v>403</v>
      </c>
      <c r="E1934">
        <v>247</v>
      </c>
    </row>
    <row r="1935" spans="1:5" x14ac:dyDescent="0.25">
      <c r="A1935" t="s">
        <v>61</v>
      </c>
      <c r="B1935" s="179">
        <v>43890</v>
      </c>
      <c r="C1935">
        <v>49</v>
      </c>
      <c r="D1935" t="s">
        <v>404</v>
      </c>
      <c r="E1935">
        <v>1617</v>
      </c>
    </row>
    <row r="1936" spans="1:5" x14ac:dyDescent="0.25">
      <c r="A1936" t="s">
        <v>61</v>
      </c>
      <c r="B1936" s="179">
        <v>43890</v>
      </c>
      <c r="C1936">
        <v>49</v>
      </c>
      <c r="D1936" t="s">
        <v>409</v>
      </c>
      <c r="E1936">
        <v>204</v>
      </c>
    </row>
    <row r="1937" spans="1:5" x14ac:dyDescent="0.25">
      <c r="A1937" t="s">
        <v>61</v>
      </c>
      <c r="B1937" s="179">
        <v>43890</v>
      </c>
      <c r="C1937">
        <v>49</v>
      </c>
      <c r="D1937" t="s">
        <v>410</v>
      </c>
      <c r="E1937">
        <v>788</v>
      </c>
    </row>
    <row r="1938" spans="1:5" x14ac:dyDescent="0.25">
      <c r="A1938" t="s">
        <v>61</v>
      </c>
      <c r="B1938" s="179">
        <v>43918</v>
      </c>
      <c r="C1938">
        <v>49</v>
      </c>
      <c r="D1938" t="s">
        <v>403</v>
      </c>
      <c r="E1938">
        <v>247</v>
      </c>
    </row>
    <row r="1939" spans="1:5" x14ac:dyDescent="0.25">
      <c r="A1939" t="s">
        <v>61</v>
      </c>
      <c r="B1939" s="179">
        <v>43918</v>
      </c>
      <c r="C1939">
        <v>49</v>
      </c>
      <c r="D1939" t="s">
        <v>404</v>
      </c>
      <c r="E1939">
        <v>1601</v>
      </c>
    </row>
    <row r="1940" spans="1:5" x14ac:dyDescent="0.25">
      <c r="A1940" t="s">
        <v>61</v>
      </c>
      <c r="B1940" s="179">
        <v>43918</v>
      </c>
      <c r="C1940">
        <v>49</v>
      </c>
      <c r="D1940" t="s">
        <v>409</v>
      </c>
      <c r="E1940">
        <v>195</v>
      </c>
    </row>
    <row r="1941" spans="1:5" x14ac:dyDescent="0.25">
      <c r="A1941" t="s">
        <v>61</v>
      </c>
      <c r="B1941" s="179">
        <v>43918</v>
      </c>
      <c r="C1941">
        <v>49</v>
      </c>
      <c r="D1941" t="s">
        <v>410</v>
      </c>
      <c r="E1941">
        <v>764</v>
      </c>
    </row>
    <row r="1942" spans="1:5" x14ac:dyDescent="0.25">
      <c r="A1942" t="s">
        <v>63</v>
      </c>
      <c r="B1942" s="179">
        <v>43554</v>
      </c>
      <c r="C1942">
        <v>49</v>
      </c>
      <c r="D1942" t="s">
        <v>403</v>
      </c>
      <c r="E1942">
        <v>8238</v>
      </c>
    </row>
    <row r="1943" spans="1:5" x14ac:dyDescent="0.25">
      <c r="A1943" t="s">
        <v>63</v>
      </c>
      <c r="B1943" s="179">
        <v>43554</v>
      </c>
      <c r="C1943">
        <v>49</v>
      </c>
      <c r="D1943" t="s">
        <v>404</v>
      </c>
      <c r="E1943">
        <v>2648</v>
      </c>
    </row>
    <row r="1944" spans="1:5" x14ac:dyDescent="0.25">
      <c r="A1944" t="s">
        <v>63</v>
      </c>
      <c r="B1944" s="179">
        <v>43554</v>
      </c>
      <c r="C1944">
        <v>49</v>
      </c>
      <c r="D1944" t="s">
        <v>405</v>
      </c>
      <c r="E1944">
        <v>136</v>
      </c>
    </row>
    <row r="1945" spans="1:5" x14ac:dyDescent="0.25">
      <c r="A1945" t="s">
        <v>63</v>
      </c>
      <c r="B1945" s="179">
        <v>43554</v>
      </c>
      <c r="C1945">
        <v>49</v>
      </c>
      <c r="D1945" t="s">
        <v>406</v>
      </c>
      <c r="E1945">
        <v>27</v>
      </c>
    </row>
    <row r="1946" spans="1:5" x14ac:dyDescent="0.25">
      <c r="A1946" t="s">
        <v>63</v>
      </c>
      <c r="B1946" s="179">
        <v>43554</v>
      </c>
      <c r="C1946">
        <v>49</v>
      </c>
      <c r="D1946" t="s">
        <v>407</v>
      </c>
      <c r="E1946">
        <v>3</v>
      </c>
    </row>
    <row r="1947" spans="1:5" x14ac:dyDescent="0.25">
      <c r="A1947" t="s">
        <v>63</v>
      </c>
      <c r="B1947" s="179">
        <v>43554</v>
      </c>
      <c r="C1947">
        <v>49</v>
      </c>
      <c r="D1947" t="s">
        <v>409</v>
      </c>
      <c r="E1947">
        <v>4871</v>
      </c>
    </row>
    <row r="1948" spans="1:5" x14ac:dyDescent="0.25">
      <c r="A1948" t="s">
        <v>63</v>
      </c>
      <c r="B1948" s="179">
        <v>43554</v>
      </c>
      <c r="C1948">
        <v>49</v>
      </c>
      <c r="D1948" t="s">
        <v>410</v>
      </c>
      <c r="E1948">
        <v>1334</v>
      </c>
    </row>
    <row r="1949" spans="1:5" x14ac:dyDescent="0.25">
      <c r="A1949" t="s">
        <v>63</v>
      </c>
      <c r="B1949" s="179">
        <v>43554</v>
      </c>
      <c r="C1949">
        <v>49</v>
      </c>
      <c r="D1949" t="s">
        <v>411</v>
      </c>
      <c r="E1949">
        <v>54</v>
      </c>
    </row>
    <row r="1950" spans="1:5" x14ac:dyDescent="0.25">
      <c r="A1950" t="s">
        <v>63</v>
      </c>
      <c r="B1950" s="179">
        <v>43554</v>
      </c>
      <c r="C1950">
        <v>49</v>
      </c>
      <c r="D1950" t="s">
        <v>412</v>
      </c>
      <c r="E1950">
        <v>10</v>
      </c>
    </row>
    <row r="1951" spans="1:5" x14ac:dyDescent="0.25">
      <c r="A1951" t="s">
        <v>63</v>
      </c>
      <c r="B1951" s="179">
        <v>43554</v>
      </c>
      <c r="C1951">
        <v>49</v>
      </c>
      <c r="D1951" t="s">
        <v>413</v>
      </c>
      <c r="E1951">
        <v>1</v>
      </c>
    </row>
    <row r="1952" spans="1:5" x14ac:dyDescent="0.25">
      <c r="A1952" t="s">
        <v>63</v>
      </c>
      <c r="B1952" s="179">
        <v>43582</v>
      </c>
      <c r="C1952">
        <v>49</v>
      </c>
      <c r="D1952" t="s">
        <v>403</v>
      </c>
      <c r="E1952">
        <v>8796</v>
      </c>
    </row>
    <row r="1953" spans="1:5" x14ac:dyDescent="0.25">
      <c r="A1953" t="s">
        <v>63</v>
      </c>
      <c r="B1953" s="179">
        <v>43582</v>
      </c>
      <c r="C1953">
        <v>49</v>
      </c>
      <c r="D1953" t="s">
        <v>404</v>
      </c>
      <c r="E1953">
        <v>2746</v>
      </c>
    </row>
    <row r="1954" spans="1:5" x14ac:dyDescent="0.25">
      <c r="A1954" t="s">
        <v>63</v>
      </c>
      <c r="B1954" s="179">
        <v>43582</v>
      </c>
      <c r="C1954">
        <v>49</v>
      </c>
      <c r="D1954" t="s">
        <v>405</v>
      </c>
      <c r="E1954">
        <v>162</v>
      </c>
    </row>
    <row r="1955" spans="1:5" x14ac:dyDescent="0.25">
      <c r="A1955" t="s">
        <v>63</v>
      </c>
      <c r="B1955" s="179">
        <v>43582</v>
      </c>
      <c r="C1955">
        <v>49</v>
      </c>
      <c r="D1955" t="s">
        <v>406</v>
      </c>
      <c r="E1955">
        <v>30</v>
      </c>
    </row>
    <row r="1956" spans="1:5" x14ac:dyDescent="0.25">
      <c r="A1956" t="s">
        <v>63</v>
      </c>
      <c r="B1956" s="179">
        <v>43582</v>
      </c>
      <c r="C1956">
        <v>49</v>
      </c>
      <c r="D1956" t="s">
        <v>407</v>
      </c>
      <c r="E1956">
        <v>3</v>
      </c>
    </row>
    <row r="1957" spans="1:5" x14ac:dyDescent="0.25">
      <c r="A1957" t="s">
        <v>63</v>
      </c>
      <c r="B1957" s="179">
        <v>43582</v>
      </c>
      <c r="C1957">
        <v>49</v>
      </c>
      <c r="D1957" t="s">
        <v>409</v>
      </c>
      <c r="E1957">
        <v>5617</v>
      </c>
    </row>
    <row r="1958" spans="1:5" x14ac:dyDescent="0.25">
      <c r="A1958" t="s">
        <v>63</v>
      </c>
      <c r="B1958" s="179">
        <v>43582</v>
      </c>
      <c r="C1958">
        <v>49</v>
      </c>
      <c r="D1958" t="s">
        <v>410</v>
      </c>
      <c r="E1958">
        <v>1474</v>
      </c>
    </row>
    <row r="1959" spans="1:5" x14ac:dyDescent="0.25">
      <c r="A1959" t="s">
        <v>63</v>
      </c>
      <c r="B1959" s="179">
        <v>43582</v>
      </c>
      <c r="C1959">
        <v>49</v>
      </c>
      <c r="D1959" t="s">
        <v>411</v>
      </c>
      <c r="E1959">
        <v>57</v>
      </c>
    </row>
    <row r="1960" spans="1:5" x14ac:dyDescent="0.25">
      <c r="A1960" t="s">
        <v>63</v>
      </c>
      <c r="B1960" s="179">
        <v>43582</v>
      </c>
      <c r="C1960">
        <v>49</v>
      </c>
      <c r="D1960" t="s">
        <v>412</v>
      </c>
      <c r="E1960">
        <v>11</v>
      </c>
    </row>
    <row r="1961" spans="1:5" x14ac:dyDescent="0.25">
      <c r="A1961" t="s">
        <v>63</v>
      </c>
      <c r="B1961" s="179">
        <v>43582</v>
      </c>
      <c r="C1961">
        <v>49</v>
      </c>
      <c r="D1961" t="s">
        <v>413</v>
      </c>
      <c r="E1961">
        <v>1</v>
      </c>
    </row>
    <row r="1962" spans="1:5" x14ac:dyDescent="0.25">
      <c r="A1962" t="s">
        <v>63</v>
      </c>
      <c r="B1962" s="179">
        <v>43610</v>
      </c>
      <c r="C1962">
        <v>49</v>
      </c>
      <c r="D1962" t="s">
        <v>403</v>
      </c>
      <c r="E1962">
        <v>9709</v>
      </c>
    </row>
    <row r="1963" spans="1:5" x14ac:dyDescent="0.25">
      <c r="A1963" t="s">
        <v>63</v>
      </c>
      <c r="B1963" s="179">
        <v>43610</v>
      </c>
      <c r="C1963">
        <v>49</v>
      </c>
      <c r="D1963" t="s">
        <v>404</v>
      </c>
      <c r="E1963">
        <v>3427</v>
      </c>
    </row>
    <row r="1964" spans="1:5" x14ac:dyDescent="0.25">
      <c r="A1964" t="s">
        <v>63</v>
      </c>
      <c r="B1964" s="179">
        <v>43610</v>
      </c>
      <c r="C1964">
        <v>49</v>
      </c>
      <c r="D1964" t="s">
        <v>405</v>
      </c>
      <c r="E1964">
        <v>182</v>
      </c>
    </row>
    <row r="1965" spans="1:5" x14ac:dyDescent="0.25">
      <c r="A1965" t="s">
        <v>63</v>
      </c>
      <c r="B1965" s="179">
        <v>43610</v>
      </c>
      <c r="C1965">
        <v>49</v>
      </c>
      <c r="D1965" t="s">
        <v>406</v>
      </c>
      <c r="E1965">
        <v>35</v>
      </c>
    </row>
    <row r="1966" spans="1:5" x14ac:dyDescent="0.25">
      <c r="A1966" t="s">
        <v>63</v>
      </c>
      <c r="B1966" s="179">
        <v>43610</v>
      </c>
      <c r="C1966">
        <v>49</v>
      </c>
      <c r="D1966" t="s">
        <v>407</v>
      </c>
      <c r="E1966">
        <v>3</v>
      </c>
    </row>
    <row r="1967" spans="1:5" x14ac:dyDescent="0.25">
      <c r="A1967" t="s">
        <v>63</v>
      </c>
      <c r="B1967" s="179">
        <v>43610</v>
      </c>
      <c r="C1967">
        <v>49</v>
      </c>
      <c r="D1967" t="s">
        <v>409</v>
      </c>
      <c r="E1967">
        <v>6513</v>
      </c>
    </row>
    <row r="1968" spans="1:5" x14ac:dyDescent="0.25">
      <c r="A1968" t="s">
        <v>63</v>
      </c>
      <c r="B1968" s="179">
        <v>43610</v>
      </c>
      <c r="C1968">
        <v>49</v>
      </c>
      <c r="D1968" t="s">
        <v>410</v>
      </c>
      <c r="E1968">
        <v>1843</v>
      </c>
    </row>
    <row r="1969" spans="1:5" x14ac:dyDescent="0.25">
      <c r="A1969" t="s">
        <v>63</v>
      </c>
      <c r="B1969" s="179">
        <v>43610</v>
      </c>
      <c r="C1969">
        <v>49</v>
      </c>
      <c r="D1969" t="s">
        <v>411</v>
      </c>
      <c r="E1969">
        <v>68</v>
      </c>
    </row>
    <row r="1970" spans="1:5" x14ac:dyDescent="0.25">
      <c r="A1970" t="s">
        <v>63</v>
      </c>
      <c r="B1970" s="179">
        <v>43610</v>
      </c>
      <c r="C1970">
        <v>49</v>
      </c>
      <c r="D1970" t="s">
        <v>412</v>
      </c>
      <c r="E1970">
        <v>11</v>
      </c>
    </row>
    <row r="1971" spans="1:5" x14ac:dyDescent="0.25">
      <c r="A1971" t="s">
        <v>63</v>
      </c>
      <c r="B1971" s="179">
        <v>43645</v>
      </c>
      <c r="C1971">
        <v>49</v>
      </c>
      <c r="D1971" t="s">
        <v>403</v>
      </c>
      <c r="E1971">
        <v>10119</v>
      </c>
    </row>
    <row r="1972" spans="1:5" x14ac:dyDescent="0.25">
      <c r="A1972" t="s">
        <v>63</v>
      </c>
      <c r="B1972" s="179">
        <v>43645</v>
      </c>
      <c r="C1972">
        <v>49</v>
      </c>
      <c r="D1972" t="s">
        <v>404</v>
      </c>
      <c r="E1972">
        <v>3747</v>
      </c>
    </row>
    <row r="1973" spans="1:5" x14ac:dyDescent="0.25">
      <c r="A1973" t="s">
        <v>63</v>
      </c>
      <c r="B1973" s="179">
        <v>43645</v>
      </c>
      <c r="C1973">
        <v>49</v>
      </c>
      <c r="D1973" t="s">
        <v>405</v>
      </c>
      <c r="E1973">
        <v>176</v>
      </c>
    </row>
    <row r="1974" spans="1:5" x14ac:dyDescent="0.25">
      <c r="A1974" t="s">
        <v>63</v>
      </c>
      <c r="B1974" s="179">
        <v>43645</v>
      </c>
      <c r="C1974">
        <v>49</v>
      </c>
      <c r="D1974" t="s">
        <v>406</v>
      </c>
      <c r="E1974">
        <v>41</v>
      </c>
    </row>
    <row r="1975" spans="1:5" x14ac:dyDescent="0.25">
      <c r="A1975" t="s">
        <v>63</v>
      </c>
      <c r="B1975" s="179">
        <v>43645</v>
      </c>
      <c r="C1975">
        <v>49</v>
      </c>
      <c r="D1975" t="s">
        <v>407</v>
      </c>
      <c r="E1975">
        <v>3</v>
      </c>
    </row>
    <row r="1976" spans="1:5" x14ac:dyDescent="0.25">
      <c r="A1976" t="s">
        <v>63</v>
      </c>
      <c r="B1976" s="179">
        <v>43645</v>
      </c>
      <c r="C1976">
        <v>49</v>
      </c>
      <c r="D1976" t="s">
        <v>409</v>
      </c>
      <c r="E1976">
        <v>6784</v>
      </c>
    </row>
    <row r="1977" spans="1:5" x14ac:dyDescent="0.25">
      <c r="A1977" t="s">
        <v>63</v>
      </c>
      <c r="B1977" s="179">
        <v>43645</v>
      </c>
      <c r="C1977">
        <v>49</v>
      </c>
      <c r="D1977" t="s">
        <v>410</v>
      </c>
      <c r="E1977">
        <v>1783</v>
      </c>
    </row>
    <row r="1978" spans="1:5" x14ac:dyDescent="0.25">
      <c r="A1978" t="s">
        <v>63</v>
      </c>
      <c r="B1978" s="179">
        <v>43645</v>
      </c>
      <c r="C1978">
        <v>49</v>
      </c>
      <c r="D1978" t="s">
        <v>411</v>
      </c>
      <c r="E1978">
        <v>65</v>
      </c>
    </row>
    <row r="1979" spans="1:5" x14ac:dyDescent="0.25">
      <c r="A1979" t="s">
        <v>63</v>
      </c>
      <c r="B1979" s="179">
        <v>43645</v>
      </c>
      <c r="C1979">
        <v>49</v>
      </c>
      <c r="D1979" t="s">
        <v>412</v>
      </c>
      <c r="E1979">
        <v>15</v>
      </c>
    </row>
    <row r="1980" spans="1:5" x14ac:dyDescent="0.25">
      <c r="A1980" t="s">
        <v>63</v>
      </c>
      <c r="B1980" s="179">
        <v>43645</v>
      </c>
      <c r="C1980">
        <v>49</v>
      </c>
      <c r="D1980" t="s">
        <v>413</v>
      </c>
      <c r="E1980">
        <v>1</v>
      </c>
    </row>
    <row r="1981" spans="1:5" x14ac:dyDescent="0.25">
      <c r="A1981" t="s">
        <v>63</v>
      </c>
      <c r="B1981" s="179">
        <v>43673</v>
      </c>
      <c r="C1981">
        <v>49</v>
      </c>
      <c r="D1981" t="s">
        <v>403</v>
      </c>
      <c r="E1981">
        <v>9713</v>
      </c>
    </row>
    <row r="1982" spans="1:5" x14ac:dyDescent="0.25">
      <c r="A1982" t="s">
        <v>63</v>
      </c>
      <c r="B1982" s="179">
        <v>43673</v>
      </c>
      <c r="C1982">
        <v>49</v>
      </c>
      <c r="D1982" t="s">
        <v>404</v>
      </c>
      <c r="E1982">
        <v>3538</v>
      </c>
    </row>
    <row r="1983" spans="1:5" x14ac:dyDescent="0.25">
      <c r="A1983" t="s">
        <v>63</v>
      </c>
      <c r="B1983" s="179">
        <v>43673</v>
      </c>
      <c r="C1983">
        <v>49</v>
      </c>
      <c r="D1983" t="s">
        <v>405</v>
      </c>
      <c r="E1983">
        <v>171</v>
      </c>
    </row>
    <row r="1984" spans="1:5" x14ac:dyDescent="0.25">
      <c r="A1984" t="s">
        <v>63</v>
      </c>
      <c r="B1984" s="179">
        <v>43673</v>
      </c>
      <c r="C1984">
        <v>49</v>
      </c>
      <c r="D1984" t="s">
        <v>406</v>
      </c>
      <c r="E1984">
        <v>37</v>
      </c>
    </row>
    <row r="1985" spans="1:5" x14ac:dyDescent="0.25">
      <c r="A1985" t="s">
        <v>63</v>
      </c>
      <c r="B1985" s="179">
        <v>43673</v>
      </c>
      <c r="C1985">
        <v>49</v>
      </c>
      <c r="D1985" t="s">
        <v>407</v>
      </c>
      <c r="E1985">
        <v>1</v>
      </c>
    </row>
    <row r="1986" spans="1:5" x14ac:dyDescent="0.25">
      <c r="A1986" t="s">
        <v>63</v>
      </c>
      <c r="B1986" s="179">
        <v>43673</v>
      </c>
      <c r="C1986">
        <v>49</v>
      </c>
      <c r="D1986" t="s">
        <v>409</v>
      </c>
      <c r="E1986">
        <v>6595</v>
      </c>
    </row>
    <row r="1987" spans="1:5" x14ac:dyDescent="0.25">
      <c r="A1987" t="s">
        <v>63</v>
      </c>
      <c r="B1987" s="179">
        <v>43673</v>
      </c>
      <c r="C1987">
        <v>49</v>
      </c>
      <c r="D1987" t="s">
        <v>410</v>
      </c>
      <c r="E1987">
        <v>1614</v>
      </c>
    </row>
    <row r="1988" spans="1:5" x14ac:dyDescent="0.25">
      <c r="A1988" t="s">
        <v>63</v>
      </c>
      <c r="B1988" s="179">
        <v>43673</v>
      </c>
      <c r="C1988">
        <v>49</v>
      </c>
      <c r="D1988" t="s">
        <v>411</v>
      </c>
      <c r="E1988">
        <v>56</v>
      </c>
    </row>
    <row r="1989" spans="1:5" x14ac:dyDescent="0.25">
      <c r="A1989" t="s">
        <v>63</v>
      </c>
      <c r="B1989" s="179">
        <v>43673</v>
      </c>
      <c r="C1989">
        <v>49</v>
      </c>
      <c r="D1989" t="s">
        <v>412</v>
      </c>
      <c r="E1989">
        <v>18</v>
      </c>
    </row>
    <row r="1990" spans="1:5" x14ac:dyDescent="0.25">
      <c r="A1990" t="s">
        <v>63</v>
      </c>
      <c r="B1990" s="179">
        <v>43673</v>
      </c>
      <c r="C1990">
        <v>49</v>
      </c>
      <c r="D1990" t="s">
        <v>413</v>
      </c>
      <c r="E1990">
        <v>1</v>
      </c>
    </row>
    <row r="1991" spans="1:5" x14ac:dyDescent="0.25">
      <c r="A1991" t="s">
        <v>63</v>
      </c>
      <c r="B1991" s="179">
        <v>43708</v>
      </c>
      <c r="C1991">
        <v>49</v>
      </c>
      <c r="D1991" t="s">
        <v>403</v>
      </c>
      <c r="E1991">
        <v>9547</v>
      </c>
    </row>
    <row r="1992" spans="1:5" x14ac:dyDescent="0.25">
      <c r="A1992" t="s">
        <v>63</v>
      </c>
      <c r="B1992" s="179">
        <v>43708</v>
      </c>
      <c r="C1992">
        <v>49</v>
      </c>
      <c r="D1992" t="s">
        <v>404</v>
      </c>
      <c r="E1992">
        <v>3555</v>
      </c>
    </row>
    <row r="1993" spans="1:5" x14ac:dyDescent="0.25">
      <c r="A1993" t="s">
        <v>63</v>
      </c>
      <c r="B1993" s="179">
        <v>43708</v>
      </c>
      <c r="C1993">
        <v>49</v>
      </c>
      <c r="D1993" t="s">
        <v>405</v>
      </c>
      <c r="E1993">
        <v>172</v>
      </c>
    </row>
    <row r="1994" spans="1:5" x14ac:dyDescent="0.25">
      <c r="A1994" t="s">
        <v>63</v>
      </c>
      <c r="B1994" s="179">
        <v>43708</v>
      </c>
      <c r="C1994">
        <v>49</v>
      </c>
      <c r="D1994" t="s">
        <v>406</v>
      </c>
      <c r="E1994">
        <v>34</v>
      </c>
    </row>
    <row r="1995" spans="1:5" x14ac:dyDescent="0.25">
      <c r="A1995" t="s">
        <v>63</v>
      </c>
      <c r="B1995" s="179">
        <v>43708</v>
      </c>
      <c r="C1995">
        <v>49</v>
      </c>
      <c r="D1995" t="s">
        <v>407</v>
      </c>
      <c r="E1995">
        <v>1</v>
      </c>
    </row>
    <row r="1996" spans="1:5" x14ac:dyDescent="0.25">
      <c r="A1996" t="s">
        <v>63</v>
      </c>
      <c r="B1996" s="179">
        <v>43708</v>
      </c>
      <c r="C1996">
        <v>49</v>
      </c>
      <c r="D1996" t="s">
        <v>409</v>
      </c>
      <c r="E1996">
        <v>6311</v>
      </c>
    </row>
    <row r="1997" spans="1:5" x14ac:dyDescent="0.25">
      <c r="A1997" t="s">
        <v>63</v>
      </c>
      <c r="B1997" s="179">
        <v>43708</v>
      </c>
      <c r="C1997">
        <v>49</v>
      </c>
      <c r="D1997" t="s">
        <v>410</v>
      </c>
      <c r="E1997">
        <v>1627</v>
      </c>
    </row>
    <row r="1998" spans="1:5" x14ac:dyDescent="0.25">
      <c r="A1998" t="s">
        <v>63</v>
      </c>
      <c r="B1998" s="179">
        <v>43708</v>
      </c>
      <c r="C1998">
        <v>49</v>
      </c>
      <c r="D1998" t="s">
        <v>411</v>
      </c>
      <c r="E1998">
        <v>46</v>
      </c>
    </row>
    <row r="1999" spans="1:5" x14ac:dyDescent="0.25">
      <c r="A1999" t="s">
        <v>63</v>
      </c>
      <c r="B1999" s="179">
        <v>43708</v>
      </c>
      <c r="C1999">
        <v>49</v>
      </c>
      <c r="D1999" t="s">
        <v>412</v>
      </c>
      <c r="E1999">
        <v>20</v>
      </c>
    </row>
    <row r="2000" spans="1:5" x14ac:dyDescent="0.25">
      <c r="A2000" t="s">
        <v>63</v>
      </c>
      <c r="B2000" s="179">
        <v>43708</v>
      </c>
      <c r="C2000">
        <v>49</v>
      </c>
      <c r="D2000" t="s">
        <v>413</v>
      </c>
      <c r="E2000">
        <v>1</v>
      </c>
    </row>
    <row r="2001" spans="1:5" x14ac:dyDescent="0.25">
      <c r="A2001" t="s">
        <v>63</v>
      </c>
      <c r="B2001" s="179">
        <v>43736</v>
      </c>
      <c r="C2001">
        <v>49</v>
      </c>
      <c r="D2001" t="s">
        <v>403</v>
      </c>
      <c r="E2001">
        <v>9925</v>
      </c>
    </row>
    <row r="2002" spans="1:5" x14ac:dyDescent="0.25">
      <c r="A2002" t="s">
        <v>63</v>
      </c>
      <c r="B2002" s="179">
        <v>43736</v>
      </c>
      <c r="C2002">
        <v>49</v>
      </c>
      <c r="D2002" t="s">
        <v>404</v>
      </c>
      <c r="E2002">
        <v>3614</v>
      </c>
    </row>
    <row r="2003" spans="1:5" x14ac:dyDescent="0.25">
      <c r="A2003" t="s">
        <v>63</v>
      </c>
      <c r="B2003" s="179">
        <v>43736</v>
      </c>
      <c r="C2003">
        <v>49</v>
      </c>
      <c r="D2003" t="s">
        <v>405</v>
      </c>
      <c r="E2003">
        <v>145</v>
      </c>
    </row>
    <row r="2004" spans="1:5" x14ac:dyDescent="0.25">
      <c r="A2004" t="s">
        <v>63</v>
      </c>
      <c r="B2004" s="179">
        <v>43736</v>
      </c>
      <c r="C2004">
        <v>49</v>
      </c>
      <c r="D2004" t="s">
        <v>406</v>
      </c>
      <c r="E2004">
        <v>22</v>
      </c>
    </row>
    <row r="2005" spans="1:5" x14ac:dyDescent="0.25">
      <c r="A2005" t="s">
        <v>63</v>
      </c>
      <c r="B2005" s="179">
        <v>43736</v>
      </c>
      <c r="C2005">
        <v>49</v>
      </c>
      <c r="D2005" t="s">
        <v>407</v>
      </c>
      <c r="E2005">
        <v>1</v>
      </c>
    </row>
    <row r="2006" spans="1:5" x14ac:dyDescent="0.25">
      <c r="A2006" t="s">
        <v>63</v>
      </c>
      <c r="B2006" s="179">
        <v>43736</v>
      </c>
      <c r="C2006">
        <v>49</v>
      </c>
      <c r="D2006" t="s">
        <v>409</v>
      </c>
      <c r="E2006">
        <v>5977</v>
      </c>
    </row>
    <row r="2007" spans="1:5" x14ac:dyDescent="0.25">
      <c r="A2007" t="s">
        <v>63</v>
      </c>
      <c r="B2007" s="179">
        <v>43736</v>
      </c>
      <c r="C2007">
        <v>49</v>
      </c>
      <c r="D2007" t="s">
        <v>410</v>
      </c>
      <c r="E2007">
        <v>1643</v>
      </c>
    </row>
    <row r="2008" spans="1:5" x14ac:dyDescent="0.25">
      <c r="A2008" t="s">
        <v>63</v>
      </c>
      <c r="B2008" s="179">
        <v>43736</v>
      </c>
      <c r="C2008">
        <v>49</v>
      </c>
      <c r="D2008" t="s">
        <v>411</v>
      </c>
      <c r="E2008">
        <v>29</v>
      </c>
    </row>
    <row r="2009" spans="1:5" x14ac:dyDescent="0.25">
      <c r="A2009" t="s">
        <v>63</v>
      </c>
      <c r="B2009" s="179">
        <v>43736</v>
      </c>
      <c r="C2009">
        <v>49</v>
      </c>
      <c r="D2009" t="s">
        <v>412</v>
      </c>
      <c r="E2009">
        <v>20</v>
      </c>
    </row>
    <row r="2010" spans="1:5" x14ac:dyDescent="0.25">
      <c r="A2010" t="s">
        <v>63</v>
      </c>
      <c r="B2010" s="179">
        <v>43764</v>
      </c>
      <c r="C2010">
        <v>49</v>
      </c>
      <c r="D2010" t="s">
        <v>403</v>
      </c>
      <c r="E2010">
        <v>10231</v>
      </c>
    </row>
    <row r="2011" spans="1:5" x14ac:dyDescent="0.25">
      <c r="A2011" t="s">
        <v>63</v>
      </c>
      <c r="B2011" s="179">
        <v>43764</v>
      </c>
      <c r="C2011">
        <v>49</v>
      </c>
      <c r="D2011" t="s">
        <v>404</v>
      </c>
      <c r="E2011">
        <v>3693</v>
      </c>
    </row>
    <row r="2012" spans="1:5" x14ac:dyDescent="0.25">
      <c r="A2012" t="s">
        <v>63</v>
      </c>
      <c r="B2012" s="179">
        <v>43764</v>
      </c>
      <c r="C2012">
        <v>49</v>
      </c>
      <c r="D2012" t="s">
        <v>405</v>
      </c>
      <c r="E2012">
        <v>158</v>
      </c>
    </row>
    <row r="2013" spans="1:5" x14ac:dyDescent="0.25">
      <c r="A2013" t="s">
        <v>63</v>
      </c>
      <c r="B2013" s="179">
        <v>43764</v>
      </c>
      <c r="C2013">
        <v>49</v>
      </c>
      <c r="D2013" t="s">
        <v>406</v>
      </c>
      <c r="E2013">
        <v>24</v>
      </c>
    </row>
    <row r="2014" spans="1:5" x14ac:dyDescent="0.25">
      <c r="A2014" t="s">
        <v>63</v>
      </c>
      <c r="B2014" s="179">
        <v>43764</v>
      </c>
      <c r="C2014">
        <v>49</v>
      </c>
      <c r="D2014" t="s">
        <v>407</v>
      </c>
      <c r="E2014">
        <v>1</v>
      </c>
    </row>
    <row r="2015" spans="1:5" x14ac:dyDescent="0.25">
      <c r="A2015" t="s">
        <v>63</v>
      </c>
      <c r="B2015" s="179">
        <v>43764</v>
      </c>
      <c r="C2015">
        <v>49</v>
      </c>
      <c r="D2015" t="s">
        <v>409</v>
      </c>
      <c r="E2015">
        <v>5519</v>
      </c>
    </row>
    <row r="2016" spans="1:5" x14ac:dyDescent="0.25">
      <c r="A2016" t="s">
        <v>63</v>
      </c>
      <c r="B2016" s="179">
        <v>43764</v>
      </c>
      <c r="C2016">
        <v>49</v>
      </c>
      <c r="D2016" t="s">
        <v>410</v>
      </c>
      <c r="E2016">
        <v>1705</v>
      </c>
    </row>
    <row r="2017" spans="1:5" x14ac:dyDescent="0.25">
      <c r="A2017" t="s">
        <v>63</v>
      </c>
      <c r="B2017" s="179">
        <v>43764</v>
      </c>
      <c r="C2017">
        <v>49</v>
      </c>
      <c r="D2017" t="s">
        <v>411</v>
      </c>
      <c r="E2017">
        <v>29</v>
      </c>
    </row>
    <row r="2018" spans="1:5" x14ac:dyDescent="0.25">
      <c r="A2018" t="s">
        <v>63</v>
      </c>
      <c r="B2018" s="179">
        <v>43764</v>
      </c>
      <c r="C2018">
        <v>49</v>
      </c>
      <c r="D2018" t="s">
        <v>412</v>
      </c>
      <c r="E2018">
        <v>15</v>
      </c>
    </row>
    <row r="2019" spans="1:5" x14ac:dyDescent="0.25">
      <c r="A2019" t="s">
        <v>63</v>
      </c>
      <c r="B2019" s="179">
        <v>43799</v>
      </c>
      <c r="C2019">
        <v>49</v>
      </c>
      <c r="D2019" t="s">
        <v>403</v>
      </c>
      <c r="E2019">
        <v>9675</v>
      </c>
    </row>
    <row r="2020" spans="1:5" x14ac:dyDescent="0.25">
      <c r="A2020" t="s">
        <v>63</v>
      </c>
      <c r="B2020" s="179">
        <v>43799</v>
      </c>
      <c r="C2020">
        <v>49</v>
      </c>
      <c r="D2020" t="s">
        <v>404</v>
      </c>
      <c r="E2020">
        <v>3385</v>
      </c>
    </row>
    <row r="2021" spans="1:5" x14ac:dyDescent="0.25">
      <c r="A2021" t="s">
        <v>63</v>
      </c>
      <c r="B2021" s="179">
        <v>43799</v>
      </c>
      <c r="C2021">
        <v>49</v>
      </c>
      <c r="D2021" t="s">
        <v>405</v>
      </c>
      <c r="E2021">
        <v>188</v>
      </c>
    </row>
    <row r="2022" spans="1:5" x14ac:dyDescent="0.25">
      <c r="A2022" t="s">
        <v>63</v>
      </c>
      <c r="B2022" s="179">
        <v>43799</v>
      </c>
      <c r="C2022">
        <v>49</v>
      </c>
      <c r="D2022" t="s">
        <v>406</v>
      </c>
      <c r="E2022">
        <v>26</v>
      </c>
    </row>
    <row r="2023" spans="1:5" x14ac:dyDescent="0.25">
      <c r="A2023" t="s">
        <v>63</v>
      </c>
      <c r="B2023" s="179">
        <v>43799</v>
      </c>
      <c r="C2023">
        <v>49</v>
      </c>
      <c r="D2023" t="s">
        <v>409</v>
      </c>
      <c r="E2023">
        <v>4639</v>
      </c>
    </row>
    <row r="2024" spans="1:5" x14ac:dyDescent="0.25">
      <c r="A2024" t="s">
        <v>63</v>
      </c>
      <c r="B2024" s="179">
        <v>43799</v>
      </c>
      <c r="C2024">
        <v>49</v>
      </c>
      <c r="D2024" t="s">
        <v>410</v>
      </c>
      <c r="E2024">
        <v>1554</v>
      </c>
    </row>
    <row r="2025" spans="1:5" x14ac:dyDescent="0.25">
      <c r="A2025" t="s">
        <v>63</v>
      </c>
      <c r="B2025" s="179">
        <v>43799</v>
      </c>
      <c r="C2025">
        <v>49</v>
      </c>
      <c r="D2025" t="s">
        <v>411</v>
      </c>
      <c r="E2025">
        <v>40</v>
      </c>
    </row>
    <row r="2026" spans="1:5" x14ac:dyDescent="0.25">
      <c r="A2026" t="s">
        <v>63</v>
      </c>
      <c r="B2026" s="179">
        <v>43799</v>
      </c>
      <c r="C2026">
        <v>49</v>
      </c>
      <c r="D2026" t="s">
        <v>412</v>
      </c>
      <c r="E2026">
        <v>14</v>
      </c>
    </row>
    <row r="2027" spans="1:5" x14ac:dyDescent="0.25">
      <c r="A2027" t="s">
        <v>63</v>
      </c>
      <c r="B2027" s="179">
        <v>43820</v>
      </c>
      <c r="C2027">
        <v>49</v>
      </c>
      <c r="D2027" t="s">
        <v>403</v>
      </c>
      <c r="E2027">
        <v>9309</v>
      </c>
    </row>
    <row r="2028" spans="1:5" x14ac:dyDescent="0.25">
      <c r="A2028" t="s">
        <v>63</v>
      </c>
      <c r="B2028" s="179">
        <v>43820</v>
      </c>
      <c r="C2028">
        <v>49</v>
      </c>
      <c r="D2028" t="s">
        <v>404</v>
      </c>
      <c r="E2028">
        <v>3100</v>
      </c>
    </row>
    <row r="2029" spans="1:5" x14ac:dyDescent="0.25">
      <c r="A2029" t="s">
        <v>63</v>
      </c>
      <c r="B2029" s="179">
        <v>43820</v>
      </c>
      <c r="C2029">
        <v>49</v>
      </c>
      <c r="D2029" t="s">
        <v>405</v>
      </c>
      <c r="E2029">
        <v>187</v>
      </c>
    </row>
    <row r="2030" spans="1:5" x14ac:dyDescent="0.25">
      <c r="A2030" t="s">
        <v>63</v>
      </c>
      <c r="B2030" s="179">
        <v>43820</v>
      </c>
      <c r="C2030">
        <v>49</v>
      </c>
      <c r="D2030" t="s">
        <v>406</v>
      </c>
      <c r="E2030">
        <v>29</v>
      </c>
    </row>
    <row r="2031" spans="1:5" x14ac:dyDescent="0.25">
      <c r="A2031" t="s">
        <v>63</v>
      </c>
      <c r="B2031" s="179">
        <v>43820</v>
      </c>
      <c r="C2031">
        <v>49</v>
      </c>
      <c r="D2031" t="s">
        <v>409</v>
      </c>
      <c r="E2031">
        <v>4496</v>
      </c>
    </row>
    <row r="2032" spans="1:5" x14ac:dyDescent="0.25">
      <c r="A2032" t="s">
        <v>63</v>
      </c>
      <c r="B2032" s="179">
        <v>43820</v>
      </c>
      <c r="C2032">
        <v>49</v>
      </c>
      <c r="D2032" t="s">
        <v>410</v>
      </c>
      <c r="E2032">
        <v>1454</v>
      </c>
    </row>
    <row r="2033" spans="1:5" x14ac:dyDescent="0.25">
      <c r="A2033" t="s">
        <v>63</v>
      </c>
      <c r="B2033" s="179">
        <v>43820</v>
      </c>
      <c r="C2033">
        <v>49</v>
      </c>
      <c r="D2033" t="s">
        <v>411</v>
      </c>
      <c r="E2033">
        <v>43</v>
      </c>
    </row>
    <row r="2034" spans="1:5" x14ac:dyDescent="0.25">
      <c r="A2034" t="s">
        <v>63</v>
      </c>
      <c r="B2034" s="179">
        <v>43820</v>
      </c>
      <c r="C2034">
        <v>49</v>
      </c>
      <c r="D2034" t="s">
        <v>412</v>
      </c>
      <c r="E2034">
        <v>16</v>
      </c>
    </row>
    <row r="2035" spans="1:5" x14ac:dyDescent="0.25">
      <c r="A2035" t="s">
        <v>63</v>
      </c>
      <c r="B2035" s="179">
        <v>43820</v>
      </c>
      <c r="C2035">
        <v>49</v>
      </c>
      <c r="D2035" t="s">
        <v>413</v>
      </c>
      <c r="E2035">
        <v>1</v>
      </c>
    </row>
    <row r="2036" spans="1:5" x14ac:dyDescent="0.25">
      <c r="A2036" t="s">
        <v>63</v>
      </c>
      <c r="B2036" s="179">
        <v>43855</v>
      </c>
      <c r="C2036">
        <v>49</v>
      </c>
      <c r="D2036" t="s">
        <v>403</v>
      </c>
      <c r="E2036">
        <v>8841</v>
      </c>
    </row>
    <row r="2037" spans="1:5" x14ac:dyDescent="0.25">
      <c r="A2037" t="s">
        <v>63</v>
      </c>
      <c r="B2037" s="179">
        <v>43855</v>
      </c>
      <c r="C2037">
        <v>49</v>
      </c>
      <c r="D2037" t="s">
        <v>404</v>
      </c>
      <c r="E2037">
        <v>2663</v>
      </c>
    </row>
    <row r="2038" spans="1:5" x14ac:dyDescent="0.25">
      <c r="A2038" t="s">
        <v>63</v>
      </c>
      <c r="B2038" s="179">
        <v>43855</v>
      </c>
      <c r="C2038">
        <v>49</v>
      </c>
      <c r="D2038" t="s">
        <v>405</v>
      </c>
      <c r="E2038">
        <v>201</v>
      </c>
    </row>
    <row r="2039" spans="1:5" x14ac:dyDescent="0.25">
      <c r="A2039" t="s">
        <v>63</v>
      </c>
      <c r="B2039" s="179">
        <v>43855</v>
      </c>
      <c r="C2039">
        <v>49</v>
      </c>
      <c r="D2039" t="s">
        <v>406</v>
      </c>
      <c r="E2039">
        <v>33</v>
      </c>
    </row>
    <row r="2040" spans="1:5" x14ac:dyDescent="0.25">
      <c r="A2040" t="s">
        <v>63</v>
      </c>
      <c r="B2040" s="179">
        <v>43855</v>
      </c>
      <c r="C2040">
        <v>49</v>
      </c>
      <c r="D2040" t="s">
        <v>409</v>
      </c>
      <c r="E2040">
        <v>4299</v>
      </c>
    </row>
    <row r="2041" spans="1:5" x14ac:dyDescent="0.25">
      <c r="A2041" t="s">
        <v>63</v>
      </c>
      <c r="B2041" s="179">
        <v>43855</v>
      </c>
      <c r="C2041">
        <v>49</v>
      </c>
      <c r="D2041" t="s">
        <v>410</v>
      </c>
      <c r="E2041">
        <v>1267</v>
      </c>
    </row>
    <row r="2042" spans="1:5" x14ac:dyDescent="0.25">
      <c r="A2042" t="s">
        <v>63</v>
      </c>
      <c r="B2042" s="179">
        <v>43855</v>
      </c>
      <c r="C2042">
        <v>49</v>
      </c>
      <c r="D2042" t="s">
        <v>411</v>
      </c>
      <c r="E2042">
        <v>48</v>
      </c>
    </row>
    <row r="2043" spans="1:5" x14ac:dyDescent="0.25">
      <c r="A2043" t="s">
        <v>63</v>
      </c>
      <c r="B2043" s="179">
        <v>43855</v>
      </c>
      <c r="C2043">
        <v>49</v>
      </c>
      <c r="D2043" t="s">
        <v>412</v>
      </c>
      <c r="E2043">
        <v>19</v>
      </c>
    </row>
    <row r="2044" spans="1:5" x14ac:dyDescent="0.25">
      <c r="A2044" t="s">
        <v>63</v>
      </c>
      <c r="B2044" s="179">
        <v>43855</v>
      </c>
      <c r="C2044">
        <v>49</v>
      </c>
      <c r="D2044" t="s">
        <v>413</v>
      </c>
      <c r="E2044">
        <v>1</v>
      </c>
    </row>
    <row r="2045" spans="1:5" x14ac:dyDescent="0.25">
      <c r="A2045" t="s">
        <v>63</v>
      </c>
      <c r="B2045" s="179">
        <v>43890</v>
      </c>
      <c r="C2045">
        <v>49</v>
      </c>
      <c r="D2045" t="s">
        <v>403</v>
      </c>
      <c r="E2045">
        <v>9042</v>
      </c>
    </row>
    <row r="2046" spans="1:5" x14ac:dyDescent="0.25">
      <c r="A2046" t="s">
        <v>63</v>
      </c>
      <c r="B2046" s="179">
        <v>43890</v>
      </c>
      <c r="C2046">
        <v>49</v>
      </c>
      <c r="D2046" t="s">
        <v>404</v>
      </c>
      <c r="E2046">
        <v>2386</v>
      </c>
    </row>
    <row r="2047" spans="1:5" x14ac:dyDescent="0.25">
      <c r="A2047" t="s">
        <v>63</v>
      </c>
      <c r="B2047" s="179">
        <v>43890</v>
      </c>
      <c r="C2047">
        <v>49</v>
      </c>
      <c r="D2047" t="s">
        <v>405</v>
      </c>
      <c r="E2047">
        <v>179</v>
      </c>
    </row>
    <row r="2048" spans="1:5" x14ac:dyDescent="0.25">
      <c r="A2048" t="s">
        <v>63</v>
      </c>
      <c r="B2048" s="179">
        <v>43890</v>
      </c>
      <c r="C2048">
        <v>49</v>
      </c>
      <c r="D2048" t="s">
        <v>406</v>
      </c>
      <c r="E2048">
        <v>28</v>
      </c>
    </row>
    <row r="2049" spans="1:5" x14ac:dyDescent="0.25">
      <c r="A2049" t="s">
        <v>63</v>
      </c>
      <c r="B2049" s="179">
        <v>43890</v>
      </c>
      <c r="C2049">
        <v>49</v>
      </c>
      <c r="D2049" t="s">
        <v>409</v>
      </c>
      <c r="E2049">
        <v>4878</v>
      </c>
    </row>
    <row r="2050" spans="1:5" x14ac:dyDescent="0.25">
      <c r="A2050" t="s">
        <v>63</v>
      </c>
      <c r="B2050" s="179">
        <v>43890</v>
      </c>
      <c r="C2050">
        <v>49</v>
      </c>
      <c r="D2050" t="s">
        <v>410</v>
      </c>
      <c r="E2050">
        <v>858</v>
      </c>
    </row>
    <row r="2051" spans="1:5" x14ac:dyDescent="0.25">
      <c r="A2051" t="s">
        <v>63</v>
      </c>
      <c r="B2051" s="179">
        <v>43890</v>
      </c>
      <c r="C2051">
        <v>49</v>
      </c>
      <c r="D2051" t="s">
        <v>411</v>
      </c>
      <c r="E2051">
        <v>46</v>
      </c>
    </row>
    <row r="2052" spans="1:5" x14ac:dyDescent="0.25">
      <c r="A2052" t="s">
        <v>63</v>
      </c>
      <c r="B2052" s="179">
        <v>43890</v>
      </c>
      <c r="C2052">
        <v>49</v>
      </c>
      <c r="D2052" t="s">
        <v>412</v>
      </c>
      <c r="E2052">
        <v>14</v>
      </c>
    </row>
    <row r="2053" spans="1:5" x14ac:dyDescent="0.25">
      <c r="A2053" t="s">
        <v>63</v>
      </c>
      <c r="B2053" s="179">
        <v>43890</v>
      </c>
      <c r="C2053">
        <v>49</v>
      </c>
      <c r="D2053" t="s">
        <v>413</v>
      </c>
      <c r="E2053">
        <v>1</v>
      </c>
    </row>
    <row r="2054" spans="1:5" x14ac:dyDescent="0.25">
      <c r="A2054" t="s">
        <v>63</v>
      </c>
      <c r="B2054" s="179">
        <v>43918</v>
      </c>
      <c r="C2054">
        <v>49</v>
      </c>
      <c r="D2054" t="s">
        <v>403</v>
      </c>
      <c r="E2054">
        <v>8200</v>
      </c>
    </row>
    <row r="2055" spans="1:5" x14ac:dyDescent="0.25">
      <c r="A2055" t="s">
        <v>63</v>
      </c>
      <c r="B2055" s="179">
        <v>43918</v>
      </c>
      <c r="C2055">
        <v>49</v>
      </c>
      <c r="D2055" t="s">
        <v>404</v>
      </c>
      <c r="E2055">
        <v>2134</v>
      </c>
    </row>
    <row r="2056" spans="1:5" x14ac:dyDescent="0.25">
      <c r="A2056" t="s">
        <v>63</v>
      </c>
      <c r="B2056" s="179">
        <v>43918</v>
      </c>
      <c r="C2056">
        <v>49</v>
      </c>
      <c r="D2056" t="s">
        <v>405</v>
      </c>
      <c r="E2056">
        <v>148</v>
      </c>
    </row>
    <row r="2057" spans="1:5" x14ac:dyDescent="0.25">
      <c r="A2057" t="s">
        <v>63</v>
      </c>
      <c r="B2057" s="179">
        <v>43918</v>
      </c>
      <c r="C2057">
        <v>49</v>
      </c>
      <c r="D2057" t="s">
        <v>406</v>
      </c>
      <c r="E2057">
        <v>18</v>
      </c>
    </row>
    <row r="2058" spans="1:5" x14ac:dyDescent="0.25">
      <c r="A2058" t="s">
        <v>63</v>
      </c>
      <c r="B2058" s="179">
        <v>43918</v>
      </c>
      <c r="C2058">
        <v>49</v>
      </c>
      <c r="D2058" t="s">
        <v>409</v>
      </c>
      <c r="E2058">
        <v>4677</v>
      </c>
    </row>
    <row r="2059" spans="1:5" x14ac:dyDescent="0.25">
      <c r="A2059" t="s">
        <v>63</v>
      </c>
      <c r="B2059" s="179">
        <v>43918</v>
      </c>
      <c r="C2059">
        <v>49</v>
      </c>
      <c r="D2059" t="s">
        <v>410</v>
      </c>
      <c r="E2059">
        <v>767</v>
      </c>
    </row>
    <row r="2060" spans="1:5" x14ac:dyDescent="0.25">
      <c r="A2060" t="s">
        <v>63</v>
      </c>
      <c r="B2060" s="179">
        <v>43918</v>
      </c>
      <c r="C2060">
        <v>49</v>
      </c>
      <c r="D2060" t="s">
        <v>411</v>
      </c>
      <c r="E2060">
        <v>34</v>
      </c>
    </row>
    <row r="2061" spans="1:5" x14ac:dyDescent="0.25">
      <c r="A2061" t="s">
        <v>63</v>
      </c>
      <c r="B2061" s="179">
        <v>43918</v>
      </c>
      <c r="C2061">
        <v>49</v>
      </c>
      <c r="D2061" t="s">
        <v>412</v>
      </c>
      <c r="E2061">
        <v>13</v>
      </c>
    </row>
    <row r="2062" spans="1:5" x14ac:dyDescent="0.25">
      <c r="A2062" t="s">
        <v>63</v>
      </c>
      <c r="B2062" s="179">
        <v>43918</v>
      </c>
      <c r="C2062">
        <v>49</v>
      </c>
      <c r="D2062" t="s">
        <v>413</v>
      </c>
      <c r="E2062">
        <v>2</v>
      </c>
    </row>
    <row r="2063" spans="1:5" x14ac:dyDescent="0.25">
      <c r="A2063" t="s">
        <v>420</v>
      </c>
      <c r="B2063" s="179">
        <v>43554</v>
      </c>
      <c r="C2063">
        <v>49</v>
      </c>
      <c r="D2063" t="s">
        <v>403</v>
      </c>
      <c r="E2063">
        <v>30955905.370000001</v>
      </c>
    </row>
    <row r="2064" spans="1:5" x14ac:dyDescent="0.25">
      <c r="A2064" t="s">
        <v>420</v>
      </c>
      <c r="B2064" s="179">
        <v>43554</v>
      </c>
      <c r="C2064">
        <v>49</v>
      </c>
      <c r="D2064" t="s">
        <v>404</v>
      </c>
      <c r="E2064">
        <v>2576328.0299999998</v>
      </c>
    </row>
    <row r="2065" spans="1:5" x14ac:dyDescent="0.25">
      <c r="A2065" t="s">
        <v>420</v>
      </c>
      <c r="B2065" s="179">
        <v>43554</v>
      </c>
      <c r="C2065">
        <v>49</v>
      </c>
      <c r="D2065" t="s">
        <v>405</v>
      </c>
      <c r="E2065">
        <v>7431596.1399999997</v>
      </c>
    </row>
    <row r="2066" spans="1:5" x14ac:dyDescent="0.25">
      <c r="A2066" t="s">
        <v>420</v>
      </c>
      <c r="B2066" s="179">
        <v>43554</v>
      </c>
      <c r="C2066">
        <v>49</v>
      </c>
      <c r="D2066" t="s">
        <v>406</v>
      </c>
      <c r="E2066">
        <v>12767529.970000001</v>
      </c>
    </row>
    <row r="2067" spans="1:5" x14ac:dyDescent="0.25">
      <c r="A2067" t="s">
        <v>420</v>
      </c>
      <c r="B2067" s="179">
        <v>43554</v>
      </c>
      <c r="C2067">
        <v>49</v>
      </c>
      <c r="D2067" t="s">
        <v>407</v>
      </c>
      <c r="E2067">
        <v>15252895.32</v>
      </c>
    </row>
    <row r="2068" spans="1:5" x14ac:dyDescent="0.25">
      <c r="A2068" t="s">
        <v>420</v>
      </c>
      <c r="B2068" s="179">
        <v>43554</v>
      </c>
      <c r="C2068">
        <v>49</v>
      </c>
      <c r="D2068" t="s">
        <v>408</v>
      </c>
      <c r="E2068">
        <v>8898.5300000000007</v>
      </c>
    </row>
    <row r="2069" spans="1:5" x14ac:dyDescent="0.25">
      <c r="A2069" t="s">
        <v>420</v>
      </c>
      <c r="B2069" s="179">
        <v>43554</v>
      </c>
      <c r="C2069">
        <v>49</v>
      </c>
      <c r="D2069" t="s">
        <v>409</v>
      </c>
      <c r="E2069">
        <v>24536141.59</v>
      </c>
    </row>
    <row r="2070" spans="1:5" x14ac:dyDescent="0.25">
      <c r="A2070" t="s">
        <v>420</v>
      </c>
      <c r="B2070" s="179">
        <v>43554</v>
      </c>
      <c r="C2070">
        <v>49</v>
      </c>
      <c r="D2070" t="s">
        <v>410</v>
      </c>
      <c r="E2070">
        <v>3493716.82</v>
      </c>
    </row>
    <row r="2071" spans="1:5" x14ac:dyDescent="0.25">
      <c r="A2071" t="s">
        <v>420</v>
      </c>
      <c r="B2071" s="179">
        <v>43554</v>
      </c>
      <c r="C2071">
        <v>49</v>
      </c>
      <c r="D2071" t="s">
        <v>411</v>
      </c>
      <c r="E2071">
        <v>3663163.08</v>
      </c>
    </row>
    <row r="2072" spans="1:5" x14ac:dyDescent="0.25">
      <c r="A2072" t="s">
        <v>420</v>
      </c>
      <c r="B2072" s="179">
        <v>43554</v>
      </c>
      <c r="C2072">
        <v>49</v>
      </c>
      <c r="D2072" t="s">
        <v>412</v>
      </c>
      <c r="E2072">
        <v>4907926.0199999996</v>
      </c>
    </row>
    <row r="2073" spans="1:5" x14ac:dyDescent="0.25">
      <c r="A2073" t="s">
        <v>420</v>
      </c>
      <c r="B2073" s="179">
        <v>43554</v>
      </c>
      <c r="C2073">
        <v>49</v>
      </c>
      <c r="D2073" t="s">
        <v>413</v>
      </c>
      <c r="E2073">
        <v>2636702.39</v>
      </c>
    </row>
    <row r="2074" spans="1:5" x14ac:dyDescent="0.25">
      <c r="A2074" t="s">
        <v>420</v>
      </c>
      <c r="B2074" s="179">
        <v>43554</v>
      </c>
      <c r="C2074">
        <v>49</v>
      </c>
      <c r="D2074" t="s">
        <v>414</v>
      </c>
      <c r="E2074">
        <v>486044.57</v>
      </c>
    </row>
    <row r="2075" spans="1:5" x14ac:dyDescent="0.25">
      <c r="A2075" t="s">
        <v>420</v>
      </c>
      <c r="B2075" s="179">
        <v>43582</v>
      </c>
      <c r="C2075">
        <v>49</v>
      </c>
      <c r="D2075" t="s">
        <v>403</v>
      </c>
      <c r="E2075">
        <v>25608881.640000001</v>
      </c>
    </row>
    <row r="2076" spans="1:5" x14ac:dyDescent="0.25">
      <c r="A2076" t="s">
        <v>420</v>
      </c>
      <c r="B2076" s="179">
        <v>43582</v>
      </c>
      <c r="C2076">
        <v>49</v>
      </c>
      <c r="D2076" t="s">
        <v>404</v>
      </c>
      <c r="E2076">
        <v>2146607.7000000002</v>
      </c>
    </row>
    <row r="2077" spans="1:5" x14ac:dyDescent="0.25">
      <c r="A2077" t="s">
        <v>420</v>
      </c>
      <c r="B2077" s="179">
        <v>43582</v>
      </c>
      <c r="C2077">
        <v>49</v>
      </c>
      <c r="D2077" t="s">
        <v>405</v>
      </c>
      <c r="E2077">
        <v>6556674.79</v>
      </c>
    </row>
    <row r="2078" spans="1:5" x14ac:dyDescent="0.25">
      <c r="A2078" t="s">
        <v>420</v>
      </c>
      <c r="B2078" s="179">
        <v>43582</v>
      </c>
      <c r="C2078">
        <v>49</v>
      </c>
      <c r="D2078" t="s">
        <v>406</v>
      </c>
      <c r="E2078">
        <v>11641174.460000001</v>
      </c>
    </row>
    <row r="2079" spans="1:5" x14ac:dyDescent="0.25">
      <c r="A2079" t="s">
        <v>420</v>
      </c>
      <c r="B2079" s="179">
        <v>43582</v>
      </c>
      <c r="C2079">
        <v>49</v>
      </c>
      <c r="D2079" t="s">
        <v>407</v>
      </c>
      <c r="E2079">
        <v>14598452.75</v>
      </c>
    </row>
    <row r="2080" spans="1:5" x14ac:dyDescent="0.25">
      <c r="A2080" t="s">
        <v>420</v>
      </c>
      <c r="B2080" s="179">
        <v>43582</v>
      </c>
      <c r="C2080">
        <v>49</v>
      </c>
      <c r="D2080" t="s">
        <v>408</v>
      </c>
      <c r="E2080">
        <v>16048.79</v>
      </c>
    </row>
    <row r="2081" spans="1:5" x14ac:dyDescent="0.25">
      <c r="A2081" t="s">
        <v>420</v>
      </c>
      <c r="B2081" s="179">
        <v>43582</v>
      </c>
      <c r="C2081">
        <v>49</v>
      </c>
      <c r="D2081" t="s">
        <v>409</v>
      </c>
      <c r="E2081">
        <v>16363974.01</v>
      </c>
    </row>
    <row r="2082" spans="1:5" x14ac:dyDescent="0.25">
      <c r="A2082" t="s">
        <v>420</v>
      </c>
      <c r="B2082" s="179">
        <v>43582</v>
      </c>
      <c r="C2082">
        <v>49</v>
      </c>
      <c r="D2082" t="s">
        <v>410</v>
      </c>
      <c r="E2082">
        <v>1573700.52</v>
      </c>
    </row>
    <row r="2083" spans="1:5" x14ac:dyDescent="0.25">
      <c r="A2083" t="s">
        <v>420</v>
      </c>
      <c r="B2083" s="179">
        <v>43582</v>
      </c>
      <c r="C2083">
        <v>49</v>
      </c>
      <c r="D2083" t="s">
        <v>411</v>
      </c>
      <c r="E2083">
        <v>2244718.67</v>
      </c>
    </row>
    <row r="2084" spans="1:5" x14ac:dyDescent="0.25">
      <c r="A2084" t="s">
        <v>420</v>
      </c>
      <c r="B2084" s="179">
        <v>43582</v>
      </c>
      <c r="C2084">
        <v>49</v>
      </c>
      <c r="D2084" t="s">
        <v>412</v>
      </c>
      <c r="E2084">
        <v>3551606.29</v>
      </c>
    </row>
    <row r="2085" spans="1:5" x14ac:dyDescent="0.25">
      <c r="A2085" t="s">
        <v>420</v>
      </c>
      <c r="B2085" s="179">
        <v>43582</v>
      </c>
      <c r="C2085">
        <v>49</v>
      </c>
      <c r="D2085" t="s">
        <v>413</v>
      </c>
      <c r="E2085">
        <v>2236176.0099999998</v>
      </c>
    </row>
    <row r="2086" spans="1:5" x14ac:dyDescent="0.25">
      <c r="A2086" t="s">
        <v>420</v>
      </c>
      <c r="B2086" s="179">
        <v>43582</v>
      </c>
      <c r="C2086">
        <v>49</v>
      </c>
      <c r="D2086" t="s">
        <v>414</v>
      </c>
      <c r="E2086">
        <v>628130.79</v>
      </c>
    </row>
    <row r="2087" spans="1:5" x14ac:dyDescent="0.25">
      <c r="A2087" t="s">
        <v>420</v>
      </c>
      <c r="B2087" s="179">
        <v>43610</v>
      </c>
      <c r="C2087">
        <v>49</v>
      </c>
      <c r="D2087" t="s">
        <v>403</v>
      </c>
      <c r="E2087">
        <v>24214210.129999999</v>
      </c>
    </row>
    <row r="2088" spans="1:5" x14ac:dyDescent="0.25">
      <c r="A2088" t="s">
        <v>420</v>
      </c>
      <c r="B2088" s="179">
        <v>43610</v>
      </c>
      <c r="C2088">
        <v>49</v>
      </c>
      <c r="D2088" t="s">
        <v>404</v>
      </c>
      <c r="E2088">
        <v>1973846.67</v>
      </c>
    </row>
    <row r="2089" spans="1:5" x14ac:dyDescent="0.25">
      <c r="A2089" t="s">
        <v>420</v>
      </c>
      <c r="B2089" s="179">
        <v>43610</v>
      </c>
      <c r="C2089">
        <v>49</v>
      </c>
      <c r="D2089" t="s">
        <v>405</v>
      </c>
      <c r="E2089">
        <v>5872706.4800000004</v>
      </c>
    </row>
    <row r="2090" spans="1:5" x14ac:dyDescent="0.25">
      <c r="A2090" t="s">
        <v>420</v>
      </c>
      <c r="B2090" s="179">
        <v>43610</v>
      </c>
      <c r="C2090">
        <v>49</v>
      </c>
      <c r="D2090" t="s">
        <v>406</v>
      </c>
      <c r="E2090">
        <v>10810663.779999999</v>
      </c>
    </row>
    <row r="2091" spans="1:5" x14ac:dyDescent="0.25">
      <c r="A2091" t="s">
        <v>420</v>
      </c>
      <c r="B2091" s="179">
        <v>43610</v>
      </c>
      <c r="C2091">
        <v>49</v>
      </c>
      <c r="D2091" t="s">
        <v>407</v>
      </c>
      <c r="E2091">
        <v>12564331.07</v>
      </c>
    </row>
    <row r="2092" spans="1:5" x14ac:dyDescent="0.25">
      <c r="A2092" t="s">
        <v>420</v>
      </c>
      <c r="B2092" s="179">
        <v>43610</v>
      </c>
      <c r="C2092">
        <v>49</v>
      </c>
      <c r="D2092" t="s">
        <v>408</v>
      </c>
      <c r="E2092">
        <v>14891.38</v>
      </c>
    </row>
    <row r="2093" spans="1:5" x14ac:dyDescent="0.25">
      <c r="A2093" t="s">
        <v>420</v>
      </c>
      <c r="B2093" s="179">
        <v>43610</v>
      </c>
      <c r="C2093">
        <v>49</v>
      </c>
      <c r="D2093" t="s">
        <v>409</v>
      </c>
      <c r="E2093">
        <v>11393203.48</v>
      </c>
    </row>
    <row r="2094" spans="1:5" x14ac:dyDescent="0.25">
      <c r="A2094" t="s">
        <v>420</v>
      </c>
      <c r="B2094" s="179">
        <v>43610</v>
      </c>
      <c r="C2094">
        <v>49</v>
      </c>
      <c r="D2094" t="s">
        <v>410</v>
      </c>
      <c r="E2094">
        <v>967014.45</v>
      </c>
    </row>
    <row r="2095" spans="1:5" x14ac:dyDescent="0.25">
      <c r="A2095" t="s">
        <v>420</v>
      </c>
      <c r="B2095" s="179">
        <v>43610</v>
      </c>
      <c r="C2095">
        <v>49</v>
      </c>
      <c r="D2095" t="s">
        <v>411</v>
      </c>
      <c r="E2095">
        <v>1325300.6000000001</v>
      </c>
    </row>
    <row r="2096" spans="1:5" x14ac:dyDescent="0.25">
      <c r="A2096" t="s">
        <v>420</v>
      </c>
      <c r="B2096" s="179">
        <v>43610</v>
      </c>
      <c r="C2096">
        <v>49</v>
      </c>
      <c r="D2096" t="s">
        <v>412</v>
      </c>
      <c r="E2096">
        <v>2446532.9300000002</v>
      </c>
    </row>
    <row r="2097" spans="1:5" x14ac:dyDescent="0.25">
      <c r="A2097" t="s">
        <v>420</v>
      </c>
      <c r="B2097" s="179">
        <v>43610</v>
      </c>
      <c r="C2097">
        <v>49</v>
      </c>
      <c r="D2097" t="s">
        <v>413</v>
      </c>
      <c r="E2097">
        <v>1531388.25</v>
      </c>
    </row>
    <row r="2098" spans="1:5" x14ac:dyDescent="0.25">
      <c r="A2098" t="s">
        <v>420</v>
      </c>
      <c r="B2098" s="179">
        <v>43610</v>
      </c>
      <c r="C2098">
        <v>49</v>
      </c>
      <c r="D2098" t="s">
        <v>414</v>
      </c>
      <c r="E2098">
        <v>273955.11</v>
      </c>
    </row>
    <row r="2099" spans="1:5" x14ac:dyDescent="0.25">
      <c r="A2099" t="s">
        <v>420</v>
      </c>
      <c r="B2099" s="179">
        <v>43645</v>
      </c>
      <c r="C2099">
        <v>49</v>
      </c>
      <c r="D2099" t="s">
        <v>403</v>
      </c>
      <c r="E2099">
        <v>28050500.579999998</v>
      </c>
    </row>
    <row r="2100" spans="1:5" x14ac:dyDescent="0.25">
      <c r="A2100" t="s">
        <v>420</v>
      </c>
      <c r="B2100" s="179">
        <v>43645</v>
      </c>
      <c r="C2100">
        <v>49</v>
      </c>
      <c r="D2100" t="s">
        <v>404</v>
      </c>
      <c r="E2100">
        <v>2095655.5</v>
      </c>
    </row>
    <row r="2101" spans="1:5" x14ac:dyDescent="0.25">
      <c r="A2101" t="s">
        <v>420</v>
      </c>
      <c r="B2101" s="179">
        <v>43645</v>
      </c>
      <c r="C2101">
        <v>49</v>
      </c>
      <c r="D2101" t="s">
        <v>405</v>
      </c>
      <c r="E2101">
        <v>6449980.5700000003</v>
      </c>
    </row>
    <row r="2102" spans="1:5" x14ac:dyDescent="0.25">
      <c r="A2102" t="s">
        <v>420</v>
      </c>
      <c r="B2102" s="179">
        <v>43645</v>
      </c>
      <c r="C2102">
        <v>49</v>
      </c>
      <c r="D2102" t="s">
        <v>406</v>
      </c>
      <c r="E2102">
        <v>11347866.26</v>
      </c>
    </row>
    <row r="2103" spans="1:5" x14ac:dyDescent="0.25">
      <c r="A2103" t="s">
        <v>420</v>
      </c>
      <c r="B2103" s="179">
        <v>43645</v>
      </c>
      <c r="C2103">
        <v>49</v>
      </c>
      <c r="D2103" t="s">
        <v>407</v>
      </c>
      <c r="E2103">
        <v>14148290.74</v>
      </c>
    </row>
    <row r="2104" spans="1:5" x14ac:dyDescent="0.25">
      <c r="A2104" t="s">
        <v>420</v>
      </c>
      <c r="B2104" s="179">
        <v>43645</v>
      </c>
      <c r="C2104">
        <v>49</v>
      </c>
      <c r="D2104" t="s">
        <v>408</v>
      </c>
      <c r="E2104">
        <v>16.45</v>
      </c>
    </row>
    <row r="2105" spans="1:5" x14ac:dyDescent="0.25">
      <c r="A2105" t="s">
        <v>420</v>
      </c>
      <c r="B2105" s="179">
        <v>43645</v>
      </c>
      <c r="C2105">
        <v>49</v>
      </c>
      <c r="D2105" t="s">
        <v>409</v>
      </c>
      <c r="E2105">
        <v>8401746.6799999997</v>
      </c>
    </row>
    <row r="2106" spans="1:5" x14ac:dyDescent="0.25">
      <c r="A2106" t="s">
        <v>420</v>
      </c>
      <c r="B2106" s="179">
        <v>43645</v>
      </c>
      <c r="C2106">
        <v>49</v>
      </c>
      <c r="D2106" t="s">
        <v>410</v>
      </c>
      <c r="E2106">
        <v>575531.75</v>
      </c>
    </row>
    <row r="2107" spans="1:5" x14ac:dyDescent="0.25">
      <c r="A2107" t="s">
        <v>420</v>
      </c>
      <c r="B2107" s="179">
        <v>43645</v>
      </c>
      <c r="C2107">
        <v>49</v>
      </c>
      <c r="D2107" t="s">
        <v>411</v>
      </c>
      <c r="E2107">
        <v>857289.55</v>
      </c>
    </row>
    <row r="2108" spans="1:5" x14ac:dyDescent="0.25">
      <c r="A2108" t="s">
        <v>420</v>
      </c>
      <c r="B2108" s="179">
        <v>43645</v>
      </c>
      <c r="C2108">
        <v>49</v>
      </c>
      <c r="D2108" t="s">
        <v>412</v>
      </c>
      <c r="E2108">
        <v>1789006.25</v>
      </c>
    </row>
    <row r="2109" spans="1:5" x14ac:dyDescent="0.25">
      <c r="A2109" t="s">
        <v>420</v>
      </c>
      <c r="B2109" s="179">
        <v>43645</v>
      </c>
      <c r="C2109">
        <v>49</v>
      </c>
      <c r="D2109" t="s">
        <v>413</v>
      </c>
      <c r="E2109">
        <v>1366617.99</v>
      </c>
    </row>
    <row r="2110" spans="1:5" x14ac:dyDescent="0.25">
      <c r="A2110" t="s">
        <v>420</v>
      </c>
      <c r="B2110" s="179">
        <v>43645</v>
      </c>
      <c r="C2110">
        <v>49</v>
      </c>
      <c r="D2110" t="s">
        <v>414</v>
      </c>
      <c r="E2110">
        <v>302159.01</v>
      </c>
    </row>
    <row r="2111" spans="1:5" x14ac:dyDescent="0.25">
      <c r="A2111" t="s">
        <v>420</v>
      </c>
      <c r="B2111" s="179">
        <v>43673</v>
      </c>
      <c r="C2111">
        <v>49</v>
      </c>
      <c r="D2111" t="s">
        <v>403</v>
      </c>
      <c r="E2111">
        <v>35332062.869999997</v>
      </c>
    </row>
    <row r="2112" spans="1:5" x14ac:dyDescent="0.25">
      <c r="A2112" t="s">
        <v>420</v>
      </c>
      <c r="B2112" s="179">
        <v>43673</v>
      </c>
      <c r="C2112">
        <v>49</v>
      </c>
      <c r="D2112" t="s">
        <v>404</v>
      </c>
      <c r="E2112">
        <v>2344416.08</v>
      </c>
    </row>
    <row r="2113" spans="1:5" x14ac:dyDescent="0.25">
      <c r="A2113" t="s">
        <v>420</v>
      </c>
      <c r="B2113" s="179">
        <v>43673</v>
      </c>
      <c r="C2113">
        <v>49</v>
      </c>
      <c r="D2113" t="s">
        <v>405</v>
      </c>
      <c r="E2113">
        <v>7156248.5700000003</v>
      </c>
    </row>
    <row r="2114" spans="1:5" x14ac:dyDescent="0.25">
      <c r="A2114" t="s">
        <v>420</v>
      </c>
      <c r="B2114" s="179">
        <v>43673</v>
      </c>
      <c r="C2114">
        <v>49</v>
      </c>
      <c r="D2114" t="s">
        <v>406</v>
      </c>
      <c r="E2114">
        <v>12030757.539999999</v>
      </c>
    </row>
    <row r="2115" spans="1:5" x14ac:dyDescent="0.25">
      <c r="A2115" t="s">
        <v>420</v>
      </c>
      <c r="B2115" s="179">
        <v>43673</v>
      </c>
      <c r="C2115">
        <v>49</v>
      </c>
      <c r="D2115" t="s">
        <v>407</v>
      </c>
      <c r="E2115">
        <v>13826718.949999999</v>
      </c>
    </row>
    <row r="2116" spans="1:5" x14ac:dyDescent="0.25">
      <c r="A2116" t="s">
        <v>420</v>
      </c>
      <c r="B2116" s="179">
        <v>43673</v>
      </c>
      <c r="C2116">
        <v>49</v>
      </c>
      <c r="D2116" t="s">
        <v>408</v>
      </c>
      <c r="E2116">
        <v>16470.43</v>
      </c>
    </row>
    <row r="2117" spans="1:5" x14ac:dyDescent="0.25">
      <c r="A2117" t="s">
        <v>420</v>
      </c>
      <c r="B2117" s="179">
        <v>43673</v>
      </c>
      <c r="C2117">
        <v>49</v>
      </c>
      <c r="D2117" t="s">
        <v>409</v>
      </c>
      <c r="E2117">
        <v>5978196.9699999997</v>
      </c>
    </row>
    <row r="2118" spans="1:5" x14ac:dyDescent="0.25">
      <c r="A2118" t="s">
        <v>420</v>
      </c>
      <c r="B2118" s="179">
        <v>43673</v>
      </c>
      <c r="C2118">
        <v>49</v>
      </c>
      <c r="D2118" t="s">
        <v>410</v>
      </c>
      <c r="E2118">
        <v>373305.35</v>
      </c>
    </row>
    <row r="2119" spans="1:5" x14ac:dyDescent="0.25">
      <c r="A2119" t="s">
        <v>420</v>
      </c>
      <c r="B2119" s="179">
        <v>43673</v>
      </c>
      <c r="C2119">
        <v>49</v>
      </c>
      <c r="D2119" t="s">
        <v>411</v>
      </c>
      <c r="E2119">
        <v>648862.73</v>
      </c>
    </row>
    <row r="2120" spans="1:5" x14ac:dyDescent="0.25">
      <c r="A2120" t="s">
        <v>420</v>
      </c>
      <c r="B2120" s="179">
        <v>43673</v>
      </c>
      <c r="C2120">
        <v>49</v>
      </c>
      <c r="D2120" t="s">
        <v>412</v>
      </c>
      <c r="E2120">
        <v>1441077.66</v>
      </c>
    </row>
    <row r="2121" spans="1:5" x14ac:dyDescent="0.25">
      <c r="A2121" t="s">
        <v>420</v>
      </c>
      <c r="B2121" s="179">
        <v>43673</v>
      </c>
      <c r="C2121">
        <v>49</v>
      </c>
      <c r="D2121" t="s">
        <v>413</v>
      </c>
      <c r="E2121">
        <v>1516663.9</v>
      </c>
    </row>
    <row r="2122" spans="1:5" x14ac:dyDescent="0.25">
      <c r="A2122" t="s">
        <v>420</v>
      </c>
      <c r="B2122" s="179">
        <v>43673</v>
      </c>
      <c r="C2122">
        <v>49</v>
      </c>
      <c r="D2122" t="s">
        <v>414</v>
      </c>
      <c r="E2122">
        <v>198119.78</v>
      </c>
    </row>
    <row r="2123" spans="1:5" x14ac:dyDescent="0.25">
      <c r="A2123" t="s">
        <v>420</v>
      </c>
      <c r="B2123" s="179">
        <v>43708</v>
      </c>
      <c r="C2123">
        <v>49</v>
      </c>
      <c r="D2123" t="s">
        <v>403</v>
      </c>
      <c r="E2123">
        <v>43437884.590000004</v>
      </c>
    </row>
    <row r="2124" spans="1:5" x14ac:dyDescent="0.25">
      <c r="A2124" t="s">
        <v>420</v>
      </c>
      <c r="B2124" s="179">
        <v>43708</v>
      </c>
      <c r="C2124">
        <v>49</v>
      </c>
      <c r="D2124" t="s">
        <v>404</v>
      </c>
      <c r="E2124">
        <v>3020792.25</v>
      </c>
    </row>
    <row r="2125" spans="1:5" x14ac:dyDescent="0.25">
      <c r="A2125" t="s">
        <v>420</v>
      </c>
      <c r="B2125" s="179">
        <v>43708</v>
      </c>
      <c r="C2125">
        <v>49</v>
      </c>
      <c r="D2125" t="s">
        <v>405</v>
      </c>
      <c r="E2125">
        <v>7897689.1100000003</v>
      </c>
    </row>
    <row r="2126" spans="1:5" x14ac:dyDescent="0.25">
      <c r="A2126" t="s">
        <v>420</v>
      </c>
      <c r="B2126" s="179">
        <v>43708</v>
      </c>
      <c r="C2126">
        <v>49</v>
      </c>
      <c r="D2126" t="s">
        <v>406</v>
      </c>
      <c r="E2126">
        <v>12527809.9</v>
      </c>
    </row>
    <row r="2127" spans="1:5" x14ac:dyDescent="0.25">
      <c r="A2127" t="s">
        <v>420</v>
      </c>
      <c r="B2127" s="179">
        <v>43708</v>
      </c>
      <c r="C2127">
        <v>49</v>
      </c>
      <c r="D2127" t="s">
        <v>407</v>
      </c>
      <c r="E2127">
        <v>14646131.130000001</v>
      </c>
    </row>
    <row r="2128" spans="1:5" x14ac:dyDescent="0.25">
      <c r="A2128" t="s">
        <v>420</v>
      </c>
      <c r="B2128" s="179">
        <v>43708</v>
      </c>
      <c r="C2128">
        <v>49</v>
      </c>
      <c r="D2128" t="s">
        <v>408</v>
      </c>
      <c r="E2128">
        <v>83805.86</v>
      </c>
    </row>
    <row r="2129" spans="1:5" x14ac:dyDescent="0.25">
      <c r="A2129" t="s">
        <v>420</v>
      </c>
      <c r="B2129" s="179">
        <v>43708</v>
      </c>
      <c r="C2129">
        <v>49</v>
      </c>
      <c r="D2129" t="s">
        <v>409</v>
      </c>
      <c r="E2129">
        <v>6514759.4900000002</v>
      </c>
    </row>
    <row r="2130" spans="1:5" x14ac:dyDescent="0.25">
      <c r="A2130" t="s">
        <v>420</v>
      </c>
      <c r="B2130" s="179">
        <v>43708</v>
      </c>
      <c r="C2130">
        <v>49</v>
      </c>
      <c r="D2130" t="s">
        <v>410</v>
      </c>
      <c r="E2130">
        <v>399484.15999999997</v>
      </c>
    </row>
    <row r="2131" spans="1:5" x14ac:dyDescent="0.25">
      <c r="A2131" t="s">
        <v>420</v>
      </c>
      <c r="B2131" s="179">
        <v>43708</v>
      </c>
      <c r="C2131">
        <v>49</v>
      </c>
      <c r="D2131" t="s">
        <v>411</v>
      </c>
      <c r="E2131">
        <v>685487.03</v>
      </c>
    </row>
    <row r="2132" spans="1:5" x14ac:dyDescent="0.25">
      <c r="A2132" t="s">
        <v>420</v>
      </c>
      <c r="B2132" s="179">
        <v>43708</v>
      </c>
      <c r="C2132">
        <v>49</v>
      </c>
      <c r="D2132" t="s">
        <v>412</v>
      </c>
      <c r="E2132">
        <v>1324569.8500000001</v>
      </c>
    </row>
    <row r="2133" spans="1:5" x14ac:dyDescent="0.25">
      <c r="A2133" t="s">
        <v>420</v>
      </c>
      <c r="B2133" s="179">
        <v>43708</v>
      </c>
      <c r="C2133">
        <v>49</v>
      </c>
      <c r="D2133" t="s">
        <v>413</v>
      </c>
      <c r="E2133">
        <v>844733.75</v>
      </c>
    </row>
    <row r="2134" spans="1:5" x14ac:dyDescent="0.25">
      <c r="A2134" t="s">
        <v>420</v>
      </c>
      <c r="B2134" s="179">
        <v>43708</v>
      </c>
      <c r="C2134">
        <v>49</v>
      </c>
      <c r="D2134" t="s">
        <v>414</v>
      </c>
      <c r="E2134">
        <v>313117.99</v>
      </c>
    </row>
    <row r="2135" spans="1:5" x14ac:dyDescent="0.25">
      <c r="A2135" t="s">
        <v>420</v>
      </c>
      <c r="B2135" s="179">
        <v>43736</v>
      </c>
      <c r="C2135">
        <v>49</v>
      </c>
      <c r="D2135" t="s">
        <v>403</v>
      </c>
      <c r="E2135">
        <v>36535956.539999999</v>
      </c>
    </row>
    <row r="2136" spans="1:5" x14ac:dyDescent="0.25">
      <c r="A2136" t="s">
        <v>420</v>
      </c>
      <c r="B2136" s="179">
        <v>43736</v>
      </c>
      <c r="C2136">
        <v>49</v>
      </c>
      <c r="D2136" t="s">
        <v>404</v>
      </c>
      <c r="E2136">
        <v>2653929.88</v>
      </c>
    </row>
    <row r="2137" spans="1:5" x14ac:dyDescent="0.25">
      <c r="A2137" t="s">
        <v>420</v>
      </c>
      <c r="B2137" s="179">
        <v>43736</v>
      </c>
      <c r="C2137">
        <v>49</v>
      </c>
      <c r="D2137" t="s">
        <v>405</v>
      </c>
      <c r="E2137">
        <v>7528842.9100000001</v>
      </c>
    </row>
    <row r="2138" spans="1:5" x14ac:dyDescent="0.25">
      <c r="A2138" t="s">
        <v>420</v>
      </c>
      <c r="B2138" s="179">
        <v>43736</v>
      </c>
      <c r="C2138">
        <v>49</v>
      </c>
      <c r="D2138" t="s">
        <v>406</v>
      </c>
      <c r="E2138">
        <v>12330253.73</v>
      </c>
    </row>
    <row r="2139" spans="1:5" x14ac:dyDescent="0.25">
      <c r="A2139" t="s">
        <v>420</v>
      </c>
      <c r="B2139" s="179">
        <v>43736</v>
      </c>
      <c r="C2139">
        <v>49</v>
      </c>
      <c r="D2139" t="s">
        <v>407</v>
      </c>
      <c r="E2139">
        <v>15663748.83</v>
      </c>
    </row>
    <row r="2140" spans="1:5" x14ac:dyDescent="0.25">
      <c r="A2140" t="s">
        <v>420</v>
      </c>
      <c r="B2140" s="179">
        <v>43736</v>
      </c>
      <c r="C2140">
        <v>49</v>
      </c>
      <c r="D2140" t="s">
        <v>408</v>
      </c>
      <c r="E2140">
        <v>14045.61</v>
      </c>
    </row>
    <row r="2141" spans="1:5" x14ac:dyDescent="0.25">
      <c r="A2141" t="s">
        <v>420</v>
      </c>
      <c r="B2141" s="179">
        <v>43736</v>
      </c>
      <c r="C2141">
        <v>49</v>
      </c>
      <c r="D2141" t="s">
        <v>409</v>
      </c>
      <c r="E2141">
        <v>7000644.3099999996</v>
      </c>
    </row>
    <row r="2142" spans="1:5" x14ac:dyDescent="0.25">
      <c r="A2142" t="s">
        <v>420</v>
      </c>
      <c r="B2142" s="179">
        <v>43736</v>
      </c>
      <c r="C2142">
        <v>49</v>
      </c>
      <c r="D2142" t="s">
        <v>410</v>
      </c>
      <c r="E2142">
        <v>443889.47</v>
      </c>
    </row>
    <row r="2143" spans="1:5" x14ac:dyDescent="0.25">
      <c r="A2143" t="s">
        <v>420</v>
      </c>
      <c r="B2143" s="179">
        <v>43736</v>
      </c>
      <c r="C2143">
        <v>49</v>
      </c>
      <c r="D2143" t="s">
        <v>411</v>
      </c>
      <c r="E2143">
        <v>697800.57</v>
      </c>
    </row>
    <row r="2144" spans="1:5" x14ac:dyDescent="0.25">
      <c r="A2144" t="s">
        <v>420</v>
      </c>
      <c r="B2144" s="179">
        <v>43736</v>
      </c>
      <c r="C2144">
        <v>49</v>
      </c>
      <c r="D2144" t="s">
        <v>412</v>
      </c>
      <c r="E2144">
        <v>1569761.29</v>
      </c>
    </row>
    <row r="2145" spans="1:5" x14ac:dyDescent="0.25">
      <c r="A2145" t="s">
        <v>420</v>
      </c>
      <c r="B2145" s="179">
        <v>43736</v>
      </c>
      <c r="C2145">
        <v>49</v>
      </c>
      <c r="D2145" t="s">
        <v>413</v>
      </c>
      <c r="E2145">
        <v>1203356.6399999999</v>
      </c>
    </row>
    <row r="2146" spans="1:5" x14ac:dyDescent="0.25">
      <c r="A2146" t="s">
        <v>420</v>
      </c>
      <c r="B2146" s="179">
        <v>43736</v>
      </c>
      <c r="C2146">
        <v>49</v>
      </c>
      <c r="D2146" t="s">
        <v>414</v>
      </c>
      <c r="E2146">
        <v>277507.89</v>
      </c>
    </row>
    <row r="2147" spans="1:5" x14ac:dyDescent="0.25">
      <c r="A2147" t="s">
        <v>420</v>
      </c>
      <c r="B2147" s="179">
        <v>43764</v>
      </c>
      <c r="C2147">
        <v>49</v>
      </c>
      <c r="D2147" t="s">
        <v>403</v>
      </c>
      <c r="E2147">
        <v>28964607.890000001</v>
      </c>
    </row>
    <row r="2148" spans="1:5" x14ac:dyDescent="0.25">
      <c r="A2148" t="s">
        <v>420</v>
      </c>
      <c r="B2148" s="179">
        <v>43764</v>
      </c>
      <c r="C2148">
        <v>49</v>
      </c>
      <c r="D2148" t="s">
        <v>404</v>
      </c>
      <c r="E2148">
        <v>2248410.94</v>
      </c>
    </row>
    <row r="2149" spans="1:5" x14ac:dyDescent="0.25">
      <c r="A2149" t="s">
        <v>420</v>
      </c>
      <c r="B2149" s="179">
        <v>43764</v>
      </c>
      <c r="C2149">
        <v>49</v>
      </c>
      <c r="D2149" t="s">
        <v>405</v>
      </c>
      <c r="E2149">
        <v>6451058.9500000002</v>
      </c>
    </row>
    <row r="2150" spans="1:5" x14ac:dyDescent="0.25">
      <c r="A2150" t="s">
        <v>420</v>
      </c>
      <c r="B2150" s="179">
        <v>43764</v>
      </c>
      <c r="C2150">
        <v>49</v>
      </c>
      <c r="D2150" t="s">
        <v>406</v>
      </c>
      <c r="E2150">
        <v>11208640.119999999</v>
      </c>
    </row>
    <row r="2151" spans="1:5" x14ac:dyDescent="0.25">
      <c r="A2151" t="s">
        <v>420</v>
      </c>
      <c r="B2151" s="179">
        <v>43764</v>
      </c>
      <c r="C2151">
        <v>49</v>
      </c>
      <c r="D2151" t="s">
        <v>407</v>
      </c>
      <c r="E2151">
        <v>14326614</v>
      </c>
    </row>
    <row r="2152" spans="1:5" x14ac:dyDescent="0.25">
      <c r="A2152" t="s">
        <v>420</v>
      </c>
      <c r="B2152" s="179">
        <v>43764</v>
      </c>
      <c r="C2152">
        <v>49</v>
      </c>
      <c r="D2152" t="s">
        <v>408</v>
      </c>
      <c r="E2152">
        <v>24594.09</v>
      </c>
    </row>
    <row r="2153" spans="1:5" x14ac:dyDescent="0.25">
      <c r="A2153" t="s">
        <v>420</v>
      </c>
      <c r="B2153" s="179">
        <v>43764</v>
      </c>
      <c r="C2153">
        <v>49</v>
      </c>
      <c r="D2153" t="s">
        <v>409</v>
      </c>
      <c r="E2153">
        <v>7896145.6100000003</v>
      </c>
    </row>
    <row r="2154" spans="1:5" x14ac:dyDescent="0.25">
      <c r="A2154" t="s">
        <v>420</v>
      </c>
      <c r="B2154" s="179">
        <v>43764</v>
      </c>
      <c r="C2154">
        <v>49</v>
      </c>
      <c r="D2154" t="s">
        <v>410</v>
      </c>
      <c r="E2154">
        <v>565130.84</v>
      </c>
    </row>
    <row r="2155" spans="1:5" x14ac:dyDescent="0.25">
      <c r="A2155" t="s">
        <v>420</v>
      </c>
      <c r="B2155" s="179">
        <v>43764</v>
      </c>
      <c r="C2155">
        <v>49</v>
      </c>
      <c r="D2155" t="s">
        <v>411</v>
      </c>
      <c r="E2155">
        <v>806551.03</v>
      </c>
    </row>
    <row r="2156" spans="1:5" x14ac:dyDescent="0.25">
      <c r="A2156" t="s">
        <v>420</v>
      </c>
      <c r="B2156" s="179">
        <v>43764</v>
      </c>
      <c r="C2156">
        <v>49</v>
      </c>
      <c r="D2156" t="s">
        <v>412</v>
      </c>
      <c r="E2156">
        <v>1757928.39</v>
      </c>
    </row>
    <row r="2157" spans="1:5" x14ac:dyDescent="0.25">
      <c r="A2157" t="s">
        <v>420</v>
      </c>
      <c r="B2157" s="179">
        <v>43764</v>
      </c>
      <c r="C2157">
        <v>49</v>
      </c>
      <c r="D2157" t="s">
        <v>413</v>
      </c>
      <c r="E2157">
        <v>1237119.3</v>
      </c>
    </row>
    <row r="2158" spans="1:5" x14ac:dyDescent="0.25">
      <c r="A2158" t="s">
        <v>420</v>
      </c>
      <c r="B2158" s="179">
        <v>43764</v>
      </c>
      <c r="C2158">
        <v>49</v>
      </c>
      <c r="D2158" t="s">
        <v>414</v>
      </c>
      <c r="E2158">
        <v>255743.03</v>
      </c>
    </row>
    <row r="2159" spans="1:5" x14ac:dyDescent="0.25">
      <c r="A2159" t="s">
        <v>420</v>
      </c>
      <c r="B2159" s="179">
        <v>43799</v>
      </c>
      <c r="C2159">
        <v>49</v>
      </c>
      <c r="D2159" t="s">
        <v>403</v>
      </c>
      <c r="E2159">
        <v>28844285.550000001</v>
      </c>
    </row>
    <row r="2160" spans="1:5" x14ac:dyDescent="0.25">
      <c r="A2160" t="s">
        <v>420</v>
      </c>
      <c r="B2160" s="179">
        <v>43799</v>
      </c>
      <c r="C2160">
        <v>49</v>
      </c>
      <c r="D2160" t="s">
        <v>404</v>
      </c>
      <c r="E2160">
        <v>2269251.4300000002</v>
      </c>
    </row>
    <row r="2161" spans="1:5" x14ac:dyDescent="0.25">
      <c r="A2161" t="s">
        <v>420</v>
      </c>
      <c r="B2161" s="179">
        <v>43799</v>
      </c>
      <c r="C2161">
        <v>49</v>
      </c>
      <c r="D2161" t="s">
        <v>405</v>
      </c>
      <c r="E2161">
        <v>6342638.6500000004</v>
      </c>
    </row>
    <row r="2162" spans="1:5" x14ac:dyDescent="0.25">
      <c r="A2162" t="s">
        <v>420</v>
      </c>
      <c r="B2162" s="179">
        <v>43799</v>
      </c>
      <c r="C2162">
        <v>49</v>
      </c>
      <c r="D2162" t="s">
        <v>406</v>
      </c>
      <c r="E2162">
        <v>10567197.029999999</v>
      </c>
    </row>
    <row r="2163" spans="1:5" x14ac:dyDescent="0.25">
      <c r="A2163" t="s">
        <v>420</v>
      </c>
      <c r="B2163" s="179">
        <v>43799</v>
      </c>
      <c r="C2163">
        <v>49</v>
      </c>
      <c r="D2163" t="s">
        <v>407</v>
      </c>
      <c r="E2163">
        <v>13951052.810000001</v>
      </c>
    </row>
    <row r="2164" spans="1:5" x14ac:dyDescent="0.25">
      <c r="A2164" t="s">
        <v>420</v>
      </c>
      <c r="B2164" s="179">
        <v>43799</v>
      </c>
      <c r="C2164">
        <v>49</v>
      </c>
      <c r="D2164" t="s">
        <v>408</v>
      </c>
      <c r="E2164">
        <v>44161.46</v>
      </c>
    </row>
    <row r="2165" spans="1:5" x14ac:dyDescent="0.25">
      <c r="A2165" t="s">
        <v>420</v>
      </c>
      <c r="B2165" s="179">
        <v>43799</v>
      </c>
      <c r="C2165">
        <v>49</v>
      </c>
      <c r="D2165" t="s">
        <v>409</v>
      </c>
      <c r="E2165">
        <v>14472877.5</v>
      </c>
    </row>
    <row r="2166" spans="1:5" x14ac:dyDescent="0.25">
      <c r="A2166" t="s">
        <v>420</v>
      </c>
      <c r="B2166" s="179">
        <v>43799</v>
      </c>
      <c r="C2166">
        <v>49</v>
      </c>
      <c r="D2166" t="s">
        <v>410</v>
      </c>
      <c r="E2166">
        <v>927007.21</v>
      </c>
    </row>
    <row r="2167" spans="1:5" x14ac:dyDescent="0.25">
      <c r="A2167" t="s">
        <v>420</v>
      </c>
      <c r="B2167" s="179">
        <v>43799</v>
      </c>
      <c r="C2167">
        <v>49</v>
      </c>
      <c r="D2167" t="s">
        <v>411</v>
      </c>
      <c r="E2167">
        <v>1814798.72</v>
      </c>
    </row>
    <row r="2168" spans="1:5" x14ac:dyDescent="0.25">
      <c r="A2168" t="s">
        <v>420</v>
      </c>
      <c r="B2168" s="179">
        <v>43799</v>
      </c>
      <c r="C2168">
        <v>49</v>
      </c>
      <c r="D2168" t="s">
        <v>412</v>
      </c>
      <c r="E2168">
        <v>2735595.53</v>
      </c>
    </row>
    <row r="2169" spans="1:5" x14ac:dyDescent="0.25">
      <c r="A2169" t="s">
        <v>420</v>
      </c>
      <c r="B2169" s="179">
        <v>43799</v>
      </c>
      <c r="C2169">
        <v>49</v>
      </c>
      <c r="D2169" t="s">
        <v>413</v>
      </c>
      <c r="E2169">
        <v>1965836.69</v>
      </c>
    </row>
    <row r="2170" spans="1:5" x14ac:dyDescent="0.25">
      <c r="A2170" t="s">
        <v>420</v>
      </c>
      <c r="B2170" s="179">
        <v>43799</v>
      </c>
      <c r="C2170">
        <v>49</v>
      </c>
      <c r="D2170" t="s">
        <v>414</v>
      </c>
      <c r="E2170">
        <v>302800.62</v>
      </c>
    </row>
    <row r="2171" spans="1:5" x14ac:dyDescent="0.25">
      <c r="A2171" t="s">
        <v>420</v>
      </c>
      <c r="B2171" s="179">
        <v>43820</v>
      </c>
      <c r="C2171">
        <v>49</v>
      </c>
      <c r="D2171" t="s">
        <v>403</v>
      </c>
      <c r="E2171">
        <v>35487362.270000003</v>
      </c>
    </row>
    <row r="2172" spans="1:5" x14ac:dyDescent="0.25">
      <c r="A2172" t="s">
        <v>420</v>
      </c>
      <c r="B2172" s="179">
        <v>43820</v>
      </c>
      <c r="C2172">
        <v>49</v>
      </c>
      <c r="D2172" t="s">
        <v>404</v>
      </c>
      <c r="E2172">
        <v>2737026.97</v>
      </c>
    </row>
    <row r="2173" spans="1:5" x14ac:dyDescent="0.25">
      <c r="A2173" t="s">
        <v>420</v>
      </c>
      <c r="B2173" s="179">
        <v>43820</v>
      </c>
      <c r="C2173">
        <v>49</v>
      </c>
      <c r="D2173" t="s">
        <v>405</v>
      </c>
      <c r="E2173">
        <v>7671335.7800000003</v>
      </c>
    </row>
    <row r="2174" spans="1:5" x14ac:dyDescent="0.25">
      <c r="A2174" t="s">
        <v>420</v>
      </c>
      <c r="B2174" s="179">
        <v>43820</v>
      </c>
      <c r="C2174">
        <v>49</v>
      </c>
      <c r="D2174" t="s">
        <v>406</v>
      </c>
      <c r="E2174">
        <v>12431401.4</v>
      </c>
    </row>
    <row r="2175" spans="1:5" x14ac:dyDescent="0.25">
      <c r="A2175" t="s">
        <v>420</v>
      </c>
      <c r="B2175" s="179">
        <v>43820</v>
      </c>
      <c r="C2175">
        <v>49</v>
      </c>
      <c r="D2175" t="s">
        <v>407</v>
      </c>
      <c r="E2175">
        <v>14233765.199999999</v>
      </c>
    </row>
    <row r="2176" spans="1:5" x14ac:dyDescent="0.25">
      <c r="A2176" t="s">
        <v>420</v>
      </c>
      <c r="B2176" s="179">
        <v>43820</v>
      </c>
      <c r="C2176">
        <v>49</v>
      </c>
      <c r="D2176" t="s">
        <v>408</v>
      </c>
      <c r="E2176">
        <v>38284.400000000001</v>
      </c>
    </row>
    <row r="2177" spans="1:5" x14ac:dyDescent="0.25">
      <c r="A2177" t="s">
        <v>420</v>
      </c>
      <c r="B2177" s="179">
        <v>43820</v>
      </c>
      <c r="C2177">
        <v>49</v>
      </c>
      <c r="D2177" t="s">
        <v>409</v>
      </c>
      <c r="E2177">
        <v>21135052.800000001</v>
      </c>
    </row>
    <row r="2178" spans="1:5" x14ac:dyDescent="0.25">
      <c r="A2178" t="s">
        <v>420</v>
      </c>
      <c r="B2178" s="179">
        <v>43820</v>
      </c>
      <c r="C2178">
        <v>49</v>
      </c>
      <c r="D2178" t="s">
        <v>410</v>
      </c>
      <c r="E2178">
        <v>1486557.13</v>
      </c>
    </row>
    <row r="2179" spans="1:5" x14ac:dyDescent="0.25">
      <c r="A2179" t="s">
        <v>420</v>
      </c>
      <c r="B2179" s="179">
        <v>43820</v>
      </c>
      <c r="C2179">
        <v>49</v>
      </c>
      <c r="D2179" t="s">
        <v>411</v>
      </c>
      <c r="E2179">
        <v>3097114.48</v>
      </c>
    </row>
    <row r="2180" spans="1:5" x14ac:dyDescent="0.25">
      <c r="A2180" t="s">
        <v>420</v>
      </c>
      <c r="B2180" s="179">
        <v>43820</v>
      </c>
      <c r="C2180">
        <v>49</v>
      </c>
      <c r="D2180" t="s">
        <v>412</v>
      </c>
      <c r="E2180">
        <v>4142712.93</v>
      </c>
    </row>
    <row r="2181" spans="1:5" x14ac:dyDescent="0.25">
      <c r="A2181" t="s">
        <v>420</v>
      </c>
      <c r="B2181" s="179">
        <v>43820</v>
      </c>
      <c r="C2181">
        <v>49</v>
      </c>
      <c r="D2181" t="s">
        <v>413</v>
      </c>
      <c r="E2181">
        <v>3192934.09</v>
      </c>
    </row>
    <row r="2182" spans="1:5" x14ac:dyDescent="0.25">
      <c r="A2182" t="s">
        <v>420</v>
      </c>
      <c r="B2182" s="179">
        <v>43820</v>
      </c>
      <c r="C2182">
        <v>49</v>
      </c>
      <c r="D2182" t="s">
        <v>414</v>
      </c>
      <c r="E2182">
        <v>5430.87</v>
      </c>
    </row>
    <row r="2183" spans="1:5" x14ac:dyDescent="0.25">
      <c r="A2183" t="s">
        <v>420</v>
      </c>
      <c r="B2183" s="179">
        <v>43855</v>
      </c>
      <c r="C2183">
        <v>49</v>
      </c>
      <c r="D2183" t="s">
        <v>403</v>
      </c>
      <c r="E2183">
        <v>40109691.350000001</v>
      </c>
    </row>
    <row r="2184" spans="1:5" x14ac:dyDescent="0.25">
      <c r="A2184" t="s">
        <v>420</v>
      </c>
      <c r="B2184" s="179">
        <v>43855</v>
      </c>
      <c r="C2184">
        <v>49</v>
      </c>
      <c r="D2184" t="s">
        <v>404</v>
      </c>
      <c r="E2184">
        <v>3088910.87</v>
      </c>
    </row>
    <row r="2185" spans="1:5" x14ac:dyDescent="0.25">
      <c r="A2185" t="s">
        <v>420</v>
      </c>
      <c r="B2185" s="179">
        <v>43855</v>
      </c>
      <c r="C2185">
        <v>49</v>
      </c>
      <c r="D2185" t="s">
        <v>405</v>
      </c>
      <c r="E2185">
        <v>8364727.5499999998</v>
      </c>
    </row>
    <row r="2186" spans="1:5" x14ac:dyDescent="0.25">
      <c r="A2186" t="s">
        <v>420</v>
      </c>
      <c r="B2186" s="179">
        <v>43855</v>
      </c>
      <c r="C2186">
        <v>49</v>
      </c>
      <c r="D2186" t="s">
        <v>406</v>
      </c>
      <c r="E2186">
        <v>13672163.85</v>
      </c>
    </row>
    <row r="2187" spans="1:5" x14ac:dyDescent="0.25">
      <c r="A2187" t="s">
        <v>420</v>
      </c>
      <c r="B2187" s="179">
        <v>43855</v>
      </c>
      <c r="C2187">
        <v>49</v>
      </c>
      <c r="D2187" t="s">
        <v>407</v>
      </c>
      <c r="E2187">
        <v>14617621.4</v>
      </c>
    </row>
    <row r="2188" spans="1:5" x14ac:dyDescent="0.25">
      <c r="A2188" t="s">
        <v>420</v>
      </c>
      <c r="B2188" s="179">
        <v>43855</v>
      </c>
      <c r="C2188">
        <v>49</v>
      </c>
      <c r="D2188" t="s">
        <v>408</v>
      </c>
      <c r="E2188">
        <v>39165.589999999997</v>
      </c>
    </row>
    <row r="2189" spans="1:5" x14ac:dyDescent="0.25">
      <c r="A2189" t="s">
        <v>420</v>
      </c>
      <c r="B2189" s="179">
        <v>43855</v>
      </c>
      <c r="C2189">
        <v>49</v>
      </c>
      <c r="D2189" t="s">
        <v>409</v>
      </c>
      <c r="E2189">
        <v>26094909.09</v>
      </c>
    </row>
    <row r="2190" spans="1:5" x14ac:dyDescent="0.25">
      <c r="A2190" t="s">
        <v>420</v>
      </c>
      <c r="B2190" s="179">
        <v>43855</v>
      </c>
      <c r="C2190">
        <v>49</v>
      </c>
      <c r="D2190" t="s">
        <v>410</v>
      </c>
      <c r="E2190">
        <v>1961163.76</v>
      </c>
    </row>
    <row r="2191" spans="1:5" x14ac:dyDescent="0.25">
      <c r="A2191" t="s">
        <v>420</v>
      </c>
      <c r="B2191" s="179">
        <v>43855</v>
      </c>
      <c r="C2191">
        <v>49</v>
      </c>
      <c r="D2191" t="s">
        <v>411</v>
      </c>
      <c r="E2191">
        <v>3727655.67</v>
      </c>
    </row>
    <row r="2192" spans="1:5" x14ac:dyDescent="0.25">
      <c r="A2192" t="s">
        <v>420</v>
      </c>
      <c r="B2192" s="179">
        <v>43855</v>
      </c>
      <c r="C2192">
        <v>49</v>
      </c>
      <c r="D2192" t="s">
        <v>412</v>
      </c>
      <c r="E2192">
        <v>4618655.92</v>
      </c>
    </row>
    <row r="2193" spans="1:5" x14ac:dyDescent="0.25">
      <c r="A2193" t="s">
        <v>420</v>
      </c>
      <c r="B2193" s="179">
        <v>43855</v>
      </c>
      <c r="C2193">
        <v>49</v>
      </c>
      <c r="D2193" t="s">
        <v>413</v>
      </c>
      <c r="E2193">
        <v>3251477.82</v>
      </c>
    </row>
    <row r="2194" spans="1:5" x14ac:dyDescent="0.25">
      <c r="A2194" t="s">
        <v>420</v>
      </c>
      <c r="B2194" s="179">
        <v>43855</v>
      </c>
      <c r="C2194">
        <v>49</v>
      </c>
      <c r="D2194" t="s">
        <v>414</v>
      </c>
      <c r="E2194">
        <v>11717.01</v>
      </c>
    </row>
    <row r="2195" spans="1:5" x14ac:dyDescent="0.25">
      <c r="A2195" t="s">
        <v>420</v>
      </c>
      <c r="B2195" s="179">
        <v>43890</v>
      </c>
      <c r="C2195">
        <v>49</v>
      </c>
      <c r="D2195" t="s">
        <v>403</v>
      </c>
      <c r="E2195">
        <v>35265330.689999998</v>
      </c>
    </row>
    <row r="2196" spans="1:5" x14ac:dyDescent="0.25">
      <c r="A2196" t="s">
        <v>420</v>
      </c>
      <c r="B2196" s="179">
        <v>43890</v>
      </c>
      <c r="C2196">
        <v>49</v>
      </c>
      <c r="D2196" t="s">
        <v>404</v>
      </c>
      <c r="E2196">
        <v>2479572.21</v>
      </c>
    </row>
    <row r="2197" spans="1:5" x14ac:dyDescent="0.25">
      <c r="A2197" t="s">
        <v>420</v>
      </c>
      <c r="B2197" s="179">
        <v>43890</v>
      </c>
      <c r="C2197">
        <v>49</v>
      </c>
      <c r="D2197" t="s">
        <v>405</v>
      </c>
      <c r="E2197">
        <v>7831699.0800000001</v>
      </c>
    </row>
    <row r="2198" spans="1:5" x14ac:dyDescent="0.25">
      <c r="A2198" t="s">
        <v>420</v>
      </c>
      <c r="B2198" s="179">
        <v>43890</v>
      </c>
      <c r="C2198">
        <v>49</v>
      </c>
      <c r="D2198" t="s">
        <v>406</v>
      </c>
      <c r="E2198">
        <v>12927090.75</v>
      </c>
    </row>
    <row r="2199" spans="1:5" x14ac:dyDescent="0.25">
      <c r="A2199" t="s">
        <v>420</v>
      </c>
      <c r="B2199" s="179">
        <v>43890</v>
      </c>
      <c r="C2199">
        <v>49</v>
      </c>
      <c r="D2199" t="s">
        <v>407</v>
      </c>
      <c r="E2199">
        <v>15238560.1</v>
      </c>
    </row>
    <row r="2200" spans="1:5" x14ac:dyDescent="0.25">
      <c r="A2200" t="s">
        <v>420</v>
      </c>
      <c r="B2200" s="179">
        <v>43890</v>
      </c>
      <c r="C2200">
        <v>49</v>
      </c>
      <c r="D2200" t="s">
        <v>408</v>
      </c>
      <c r="E2200">
        <v>40089.47</v>
      </c>
    </row>
    <row r="2201" spans="1:5" x14ac:dyDescent="0.25">
      <c r="A2201" t="s">
        <v>420</v>
      </c>
      <c r="B2201" s="179">
        <v>43890</v>
      </c>
      <c r="C2201">
        <v>49</v>
      </c>
      <c r="D2201" t="s">
        <v>409</v>
      </c>
      <c r="E2201">
        <v>25886538.399999999</v>
      </c>
    </row>
    <row r="2202" spans="1:5" x14ac:dyDescent="0.25">
      <c r="A2202" t="s">
        <v>420</v>
      </c>
      <c r="B2202" s="179">
        <v>43890</v>
      </c>
      <c r="C2202">
        <v>49</v>
      </c>
      <c r="D2202" t="s">
        <v>410</v>
      </c>
      <c r="E2202">
        <v>1312359.46</v>
      </c>
    </row>
    <row r="2203" spans="1:5" x14ac:dyDescent="0.25">
      <c r="A2203" t="s">
        <v>420</v>
      </c>
      <c r="B2203" s="179">
        <v>43890</v>
      </c>
      <c r="C2203">
        <v>49</v>
      </c>
      <c r="D2203" t="s">
        <v>411</v>
      </c>
      <c r="E2203">
        <v>3747473.3</v>
      </c>
    </row>
    <row r="2204" spans="1:5" x14ac:dyDescent="0.25">
      <c r="A2204" t="s">
        <v>420</v>
      </c>
      <c r="B2204" s="179">
        <v>43890</v>
      </c>
      <c r="C2204">
        <v>49</v>
      </c>
      <c r="D2204" t="s">
        <v>412</v>
      </c>
      <c r="E2204">
        <v>4489685.99</v>
      </c>
    </row>
    <row r="2205" spans="1:5" x14ac:dyDescent="0.25">
      <c r="A2205" t="s">
        <v>420</v>
      </c>
      <c r="B2205" s="179">
        <v>43890</v>
      </c>
      <c r="C2205">
        <v>49</v>
      </c>
      <c r="D2205" t="s">
        <v>413</v>
      </c>
      <c r="E2205">
        <v>2631929.46</v>
      </c>
    </row>
    <row r="2206" spans="1:5" x14ac:dyDescent="0.25">
      <c r="A2206" t="s">
        <v>420</v>
      </c>
      <c r="B2206" s="179">
        <v>43890</v>
      </c>
      <c r="C2206">
        <v>49</v>
      </c>
      <c r="D2206" t="s">
        <v>414</v>
      </c>
      <c r="E2206">
        <v>29024.79</v>
      </c>
    </row>
    <row r="2207" spans="1:5" x14ac:dyDescent="0.25">
      <c r="A2207" t="s">
        <v>420</v>
      </c>
      <c r="B2207" s="179">
        <v>43918</v>
      </c>
      <c r="C2207">
        <v>49</v>
      </c>
      <c r="D2207" t="s">
        <v>403</v>
      </c>
      <c r="E2207">
        <v>31722304.539999999</v>
      </c>
    </row>
    <row r="2208" spans="1:5" x14ac:dyDescent="0.25">
      <c r="A2208" t="s">
        <v>420</v>
      </c>
      <c r="B2208" s="179">
        <v>43918</v>
      </c>
      <c r="C2208">
        <v>49</v>
      </c>
      <c r="D2208" t="s">
        <v>404</v>
      </c>
      <c r="E2208">
        <v>2232924.37</v>
      </c>
    </row>
    <row r="2209" spans="1:5" x14ac:dyDescent="0.25">
      <c r="A2209" t="s">
        <v>420</v>
      </c>
      <c r="B2209" s="179">
        <v>43918</v>
      </c>
      <c r="C2209">
        <v>49</v>
      </c>
      <c r="D2209" t="s">
        <v>405</v>
      </c>
      <c r="E2209">
        <v>7211183.5999999996</v>
      </c>
    </row>
    <row r="2210" spans="1:5" x14ac:dyDescent="0.25">
      <c r="A2210" t="s">
        <v>420</v>
      </c>
      <c r="B2210" s="179">
        <v>43918</v>
      </c>
      <c r="C2210">
        <v>49</v>
      </c>
      <c r="D2210" t="s">
        <v>406</v>
      </c>
      <c r="E2210">
        <v>11710033.289999999</v>
      </c>
    </row>
    <row r="2211" spans="1:5" x14ac:dyDescent="0.25">
      <c r="A2211" t="s">
        <v>420</v>
      </c>
      <c r="B2211" s="179">
        <v>43918</v>
      </c>
      <c r="C2211">
        <v>49</v>
      </c>
      <c r="D2211" t="s">
        <v>407</v>
      </c>
      <c r="E2211">
        <v>12527458.449999999</v>
      </c>
    </row>
    <row r="2212" spans="1:5" x14ac:dyDescent="0.25">
      <c r="A2212" t="s">
        <v>420</v>
      </c>
      <c r="B2212" s="179">
        <v>43918</v>
      </c>
      <c r="C2212">
        <v>49</v>
      </c>
      <c r="D2212" t="s">
        <v>408</v>
      </c>
      <c r="E2212">
        <v>36931.86</v>
      </c>
    </row>
    <row r="2213" spans="1:5" x14ac:dyDescent="0.25">
      <c r="A2213" t="s">
        <v>420</v>
      </c>
      <c r="B2213" s="179">
        <v>43918</v>
      </c>
      <c r="C2213">
        <v>49</v>
      </c>
      <c r="D2213" t="s">
        <v>409</v>
      </c>
      <c r="E2213">
        <v>20420361.309999999</v>
      </c>
    </row>
    <row r="2214" spans="1:5" x14ac:dyDescent="0.25">
      <c r="A2214" t="s">
        <v>420</v>
      </c>
      <c r="B2214" s="179">
        <v>43918</v>
      </c>
      <c r="C2214">
        <v>49</v>
      </c>
      <c r="D2214" t="s">
        <v>410</v>
      </c>
      <c r="E2214">
        <v>1109048.48</v>
      </c>
    </row>
    <row r="2215" spans="1:5" x14ac:dyDescent="0.25">
      <c r="A2215" t="s">
        <v>420</v>
      </c>
      <c r="B2215" s="179">
        <v>43918</v>
      </c>
      <c r="C2215">
        <v>49</v>
      </c>
      <c r="D2215" t="s">
        <v>411</v>
      </c>
      <c r="E2215">
        <v>2882195.71</v>
      </c>
    </row>
    <row r="2216" spans="1:5" x14ac:dyDescent="0.25">
      <c r="A2216" t="s">
        <v>420</v>
      </c>
      <c r="B2216" s="179">
        <v>43918</v>
      </c>
      <c r="C2216">
        <v>49</v>
      </c>
      <c r="D2216" t="s">
        <v>412</v>
      </c>
      <c r="E2216">
        <v>3703537.88</v>
      </c>
    </row>
    <row r="2217" spans="1:5" x14ac:dyDescent="0.25">
      <c r="A2217" t="s">
        <v>420</v>
      </c>
      <c r="B2217" s="179">
        <v>43918</v>
      </c>
      <c r="C2217">
        <v>49</v>
      </c>
      <c r="D2217" t="s">
        <v>413</v>
      </c>
      <c r="E2217">
        <v>2559201.2000000002</v>
      </c>
    </row>
    <row r="2218" spans="1:5" x14ac:dyDescent="0.25">
      <c r="A2218" t="s">
        <v>420</v>
      </c>
      <c r="B2218" s="179">
        <v>43918</v>
      </c>
      <c r="C2218">
        <v>49</v>
      </c>
      <c r="D2218" t="s">
        <v>414</v>
      </c>
      <c r="E2218">
        <v>42357.120000000003</v>
      </c>
    </row>
    <row r="2220" spans="1:5" x14ac:dyDescent="0.25">
      <c r="A2220" t="s">
        <v>54</v>
      </c>
      <c r="B2220" s="179">
        <v>43946</v>
      </c>
      <c r="C2220">
        <v>49</v>
      </c>
      <c r="D2220" t="s">
        <v>403</v>
      </c>
      <c r="E2220">
        <v>46054789.100000001</v>
      </c>
    </row>
    <row r="2221" spans="1:5" x14ac:dyDescent="0.25">
      <c r="A2221" t="s">
        <v>54</v>
      </c>
      <c r="B2221" s="179">
        <v>43946</v>
      </c>
      <c r="C2221">
        <v>49</v>
      </c>
      <c r="D2221" t="s">
        <v>404</v>
      </c>
      <c r="E2221">
        <v>2834116.53</v>
      </c>
    </row>
    <row r="2222" spans="1:5" x14ac:dyDescent="0.25">
      <c r="A2222" t="s">
        <v>54</v>
      </c>
      <c r="B2222" s="179">
        <v>43946</v>
      </c>
      <c r="C2222">
        <v>49</v>
      </c>
      <c r="D2222" t="s">
        <v>405</v>
      </c>
      <c r="E2222">
        <v>9293257.5700000003</v>
      </c>
    </row>
    <row r="2223" spans="1:5" x14ac:dyDescent="0.25">
      <c r="A2223" t="s">
        <v>54</v>
      </c>
      <c r="B2223" s="179">
        <v>43946</v>
      </c>
      <c r="C2223">
        <v>49</v>
      </c>
      <c r="D2223" t="s">
        <v>406</v>
      </c>
      <c r="E2223">
        <v>15505898.09</v>
      </c>
    </row>
    <row r="2224" spans="1:5" x14ac:dyDescent="0.25">
      <c r="A2224" t="s">
        <v>54</v>
      </c>
      <c r="B2224" s="179">
        <v>43946</v>
      </c>
      <c r="C2224">
        <v>49</v>
      </c>
      <c r="D2224" t="s">
        <v>407</v>
      </c>
      <c r="E2224">
        <v>19983751.940000001</v>
      </c>
    </row>
    <row r="2225" spans="1:5" x14ac:dyDescent="0.25">
      <c r="A2225" t="s">
        <v>54</v>
      </c>
      <c r="B2225" s="179">
        <v>43946</v>
      </c>
      <c r="C2225">
        <v>49</v>
      </c>
      <c r="D2225" t="s">
        <v>408</v>
      </c>
      <c r="E2225">
        <v>33990.04</v>
      </c>
    </row>
    <row r="2226" spans="1:5" x14ac:dyDescent="0.25">
      <c r="A2226" t="s">
        <v>54</v>
      </c>
      <c r="B2226" s="179">
        <v>43946</v>
      </c>
      <c r="C2226">
        <v>49</v>
      </c>
      <c r="D2226" t="s">
        <v>409</v>
      </c>
      <c r="E2226">
        <v>26914356.510000002</v>
      </c>
    </row>
    <row r="2227" spans="1:5" x14ac:dyDescent="0.25">
      <c r="A2227" t="s">
        <v>54</v>
      </c>
      <c r="B2227" s="179">
        <v>43946</v>
      </c>
      <c r="C2227">
        <v>49</v>
      </c>
      <c r="D2227" t="s">
        <v>410</v>
      </c>
      <c r="E2227">
        <v>1297533.43</v>
      </c>
    </row>
    <row r="2228" spans="1:5" x14ac:dyDescent="0.25">
      <c r="A2228" t="s">
        <v>54</v>
      </c>
      <c r="B2228" s="179">
        <v>43946</v>
      </c>
      <c r="C2228">
        <v>49</v>
      </c>
      <c r="D2228" t="s">
        <v>411</v>
      </c>
      <c r="E2228">
        <v>3223618.3</v>
      </c>
    </row>
    <row r="2229" spans="1:5" x14ac:dyDescent="0.25">
      <c r="A2229" t="s">
        <v>54</v>
      </c>
      <c r="B2229" s="179">
        <v>43946</v>
      </c>
      <c r="C2229">
        <v>49</v>
      </c>
      <c r="D2229" t="s">
        <v>412</v>
      </c>
      <c r="E2229">
        <v>4662597.63</v>
      </c>
    </row>
    <row r="2230" spans="1:5" x14ac:dyDescent="0.25">
      <c r="A2230" t="s">
        <v>54</v>
      </c>
      <c r="B2230" s="179">
        <v>43946</v>
      </c>
      <c r="C2230">
        <v>49</v>
      </c>
      <c r="D2230" t="s">
        <v>413</v>
      </c>
      <c r="E2230">
        <v>4125935.65</v>
      </c>
    </row>
    <row r="2231" spans="1:5" x14ac:dyDescent="0.25">
      <c r="A2231" t="s">
        <v>54</v>
      </c>
      <c r="B2231" s="179">
        <v>43946</v>
      </c>
      <c r="C2231">
        <v>49</v>
      </c>
      <c r="D2231" t="s">
        <v>414</v>
      </c>
      <c r="E2231">
        <v>8641.06</v>
      </c>
    </row>
    <row r="2232" spans="1:5" x14ac:dyDescent="0.25">
      <c r="A2232" t="s">
        <v>55</v>
      </c>
      <c r="B2232" s="179">
        <v>43946</v>
      </c>
      <c r="C2232">
        <v>49</v>
      </c>
      <c r="D2232" t="s">
        <v>403</v>
      </c>
      <c r="E2232">
        <v>43803622.799999997</v>
      </c>
    </row>
    <row r="2233" spans="1:5" x14ac:dyDescent="0.25">
      <c r="A2233" t="s">
        <v>55</v>
      </c>
      <c r="B2233" s="179">
        <v>43946</v>
      </c>
      <c r="C2233">
        <v>49</v>
      </c>
      <c r="D2233" t="s">
        <v>404</v>
      </c>
      <c r="E2233">
        <v>2370740.2200000002</v>
      </c>
    </row>
    <row r="2234" spans="1:5" x14ac:dyDescent="0.25">
      <c r="A2234" t="s">
        <v>55</v>
      </c>
      <c r="B2234" s="179">
        <v>43946</v>
      </c>
      <c r="C2234">
        <v>49</v>
      </c>
      <c r="D2234" t="s">
        <v>405</v>
      </c>
      <c r="E2234">
        <v>8250893.4400000004</v>
      </c>
    </row>
    <row r="2235" spans="1:5" x14ac:dyDescent="0.25">
      <c r="A2235" t="s">
        <v>55</v>
      </c>
      <c r="B2235" s="179">
        <v>43946</v>
      </c>
      <c r="C2235">
        <v>49</v>
      </c>
      <c r="D2235" t="s">
        <v>406</v>
      </c>
      <c r="E2235">
        <v>12928022.189999999</v>
      </c>
    </row>
    <row r="2236" spans="1:5" x14ac:dyDescent="0.25">
      <c r="A2236" t="s">
        <v>55</v>
      </c>
      <c r="B2236" s="179">
        <v>43946</v>
      </c>
      <c r="C2236">
        <v>49</v>
      </c>
      <c r="D2236" t="s">
        <v>407</v>
      </c>
      <c r="E2236">
        <v>15659907.699999999</v>
      </c>
    </row>
    <row r="2237" spans="1:5" x14ac:dyDescent="0.25">
      <c r="A2237" t="s">
        <v>55</v>
      </c>
      <c r="B2237" s="179">
        <v>43946</v>
      </c>
      <c r="C2237">
        <v>49</v>
      </c>
      <c r="D2237" t="s">
        <v>408</v>
      </c>
      <c r="E2237">
        <v>37068.199999999997</v>
      </c>
    </row>
    <row r="2238" spans="1:5" x14ac:dyDescent="0.25">
      <c r="A2238" t="s">
        <v>55</v>
      </c>
      <c r="B2238" s="179">
        <v>43946</v>
      </c>
      <c r="C2238">
        <v>49</v>
      </c>
      <c r="D2238" t="s">
        <v>409</v>
      </c>
      <c r="E2238">
        <v>27018896.420000002</v>
      </c>
    </row>
    <row r="2239" spans="1:5" x14ac:dyDescent="0.25">
      <c r="A2239" t="s">
        <v>55</v>
      </c>
      <c r="B2239" s="179">
        <v>43946</v>
      </c>
      <c r="C2239">
        <v>49</v>
      </c>
      <c r="D2239" t="s">
        <v>410</v>
      </c>
      <c r="E2239">
        <v>919696.49</v>
      </c>
    </row>
    <row r="2240" spans="1:5" x14ac:dyDescent="0.25">
      <c r="A2240" t="s">
        <v>55</v>
      </c>
      <c r="B2240" s="179">
        <v>43946</v>
      </c>
      <c r="C2240">
        <v>49</v>
      </c>
      <c r="D2240" t="s">
        <v>411</v>
      </c>
      <c r="E2240">
        <v>3131551.44</v>
      </c>
    </row>
    <row r="2241" spans="1:5" x14ac:dyDescent="0.25">
      <c r="A2241" t="s">
        <v>55</v>
      </c>
      <c r="B2241" s="179">
        <v>43946</v>
      </c>
      <c r="C2241">
        <v>49</v>
      </c>
      <c r="D2241" t="s">
        <v>412</v>
      </c>
      <c r="E2241">
        <v>4269375.71</v>
      </c>
    </row>
    <row r="2242" spans="1:5" x14ac:dyDescent="0.25">
      <c r="A2242" t="s">
        <v>55</v>
      </c>
      <c r="B2242" s="179">
        <v>43946</v>
      </c>
      <c r="C2242">
        <v>49</v>
      </c>
      <c r="D2242" t="s">
        <v>413</v>
      </c>
      <c r="E2242">
        <v>3294334.76</v>
      </c>
    </row>
    <row r="2243" spans="1:5" x14ac:dyDescent="0.25">
      <c r="A2243" t="s">
        <v>55</v>
      </c>
      <c r="B2243" s="179">
        <v>43946</v>
      </c>
      <c r="C2243">
        <v>49</v>
      </c>
      <c r="D2243" t="s">
        <v>414</v>
      </c>
      <c r="E2243">
        <v>60815.94</v>
      </c>
    </row>
    <row r="2244" spans="1:5" x14ac:dyDescent="0.25">
      <c r="A2244" t="s">
        <v>56</v>
      </c>
      <c r="B2244" s="179">
        <v>43946</v>
      </c>
      <c r="C2244">
        <v>49</v>
      </c>
      <c r="D2244" t="s">
        <v>403</v>
      </c>
      <c r="E2244">
        <v>365693</v>
      </c>
    </row>
    <row r="2245" spans="1:5" x14ac:dyDescent="0.25">
      <c r="A2245" t="s">
        <v>56</v>
      </c>
      <c r="B2245" s="179">
        <v>43946</v>
      </c>
      <c r="C2245">
        <v>49</v>
      </c>
      <c r="D2245" t="s">
        <v>404</v>
      </c>
      <c r="E2245">
        <v>28991</v>
      </c>
    </row>
    <row r="2246" spans="1:5" x14ac:dyDescent="0.25">
      <c r="A2246" t="s">
        <v>56</v>
      </c>
      <c r="B2246" s="179">
        <v>43946</v>
      </c>
      <c r="C2246">
        <v>49</v>
      </c>
      <c r="D2246" t="s">
        <v>405</v>
      </c>
      <c r="E2246">
        <v>47224</v>
      </c>
    </row>
    <row r="2247" spans="1:5" x14ac:dyDescent="0.25">
      <c r="A2247" t="s">
        <v>56</v>
      </c>
      <c r="B2247" s="179">
        <v>43946</v>
      </c>
      <c r="C2247">
        <v>49</v>
      </c>
      <c r="D2247" t="s">
        <v>406</v>
      </c>
      <c r="E2247">
        <v>7690</v>
      </c>
    </row>
    <row r="2248" spans="1:5" x14ac:dyDescent="0.25">
      <c r="A2248" t="s">
        <v>56</v>
      </c>
      <c r="B2248" s="179">
        <v>43946</v>
      </c>
      <c r="C2248">
        <v>49</v>
      </c>
      <c r="D2248" t="s">
        <v>407</v>
      </c>
      <c r="E2248">
        <v>1222</v>
      </c>
    </row>
    <row r="2249" spans="1:5" x14ac:dyDescent="0.25">
      <c r="A2249" t="s">
        <v>56</v>
      </c>
      <c r="B2249" s="179">
        <v>43946</v>
      </c>
      <c r="C2249">
        <v>49</v>
      </c>
      <c r="D2249" t="s">
        <v>408</v>
      </c>
      <c r="E2249">
        <v>3</v>
      </c>
    </row>
    <row r="2250" spans="1:5" x14ac:dyDescent="0.25">
      <c r="A2250" t="s">
        <v>56</v>
      </c>
      <c r="B2250" s="179">
        <v>43946</v>
      </c>
      <c r="C2250">
        <v>49</v>
      </c>
      <c r="D2250" t="s">
        <v>409</v>
      </c>
      <c r="E2250">
        <v>196489</v>
      </c>
    </row>
    <row r="2251" spans="1:5" x14ac:dyDescent="0.25">
      <c r="A2251" t="s">
        <v>56</v>
      </c>
      <c r="B2251" s="179">
        <v>43946</v>
      </c>
      <c r="C2251">
        <v>49</v>
      </c>
      <c r="D2251" t="s">
        <v>410</v>
      </c>
      <c r="E2251">
        <v>20744</v>
      </c>
    </row>
    <row r="2252" spans="1:5" x14ac:dyDescent="0.25">
      <c r="A2252" t="s">
        <v>56</v>
      </c>
      <c r="B2252" s="179">
        <v>43946</v>
      </c>
      <c r="C2252">
        <v>49</v>
      </c>
      <c r="D2252" t="s">
        <v>411</v>
      </c>
      <c r="E2252">
        <v>15411</v>
      </c>
    </row>
    <row r="2253" spans="1:5" x14ac:dyDescent="0.25">
      <c r="A2253" t="s">
        <v>56</v>
      </c>
      <c r="B2253" s="179">
        <v>43946</v>
      </c>
      <c r="C2253">
        <v>49</v>
      </c>
      <c r="D2253" t="s">
        <v>412</v>
      </c>
      <c r="E2253">
        <v>4284</v>
      </c>
    </row>
    <row r="2254" spans="1:5" x14ac:dyDescent="0.25">
      <c r="A2254" t="s">
        <v>56</v>
      </c>
      <c r="B2254" s="179">
        <v>43946</v>
      </c>
      <c r="C2254">
        <v>49</v>
      </c>
      <c r="D2254" t="s">
        <v>413</v>
      </c>
      <c r="E2254">
        <v>649</v>
      </c>
    </row>
    <row r="2255" spans="1:5" x14ac:dyDescent="0.25">
      <c r="A2255" t="s">
        <v>56</v>
      </c>
      <c r="B2255" s="179">
        <v>43946</v>
      </c>
      <c r="C2255">
        <v>49</v>
      </c>
      <c r="D2255" t="s">
        <v>414</v>
      </c>
      <c r="E2255">
        <v>33</v>
      </c>
    </row>
    <row r="2257" spans="1:5" x14ac:dyDescent="0.25">
      <c r="A2257" t="s">
        <v>54</v>
      </c>
      <c r="B2257" s="179">
        <v>43981</v>
      </c>
      <c r="C2257">
        <v>49</v>
      </c>
      <c r="D2257" t="s">
        <v>403</v>
      </c>
      <c r="E2257">
        <v>45133090.229999997</v>
      </c>
    </row>
    <row r="2258" spans="1:5" x14ac:dyDescent="0.25">
      <c r="A2258" t="s">
        <v>54</v>
      </c>
      <c r="B2258" s="179">
        <v>43981</v>
      </c>
      <c r="C2258">
        <v>49</v>
      </c>
      <c r="D2258" t="s">
        <v>404</v>
      </c>
      <c r="E2258">
        <v>2685953.45</v>
      </c>
    </row>
    <row r="2259" spans="1:5" x14ac:dyDescent="0.25">
      <c r="A2259" t="s">
        <v>54</v>
      </c>
      <c r="B2259" s="179">
        <v>43981</v>
      </c>
      <c r="C2259">
        <v>49</v>
      </c>
      <c r="D2259" t="s">
        <v>405</v>
      </c>
      <c r="E2259">
        <v>8208391.1699999999</v>
      </c>
    </row>
    <row r="2260" spans="1:5" x14ac:dyDescent="0.25">
      <c r="A2260" t="s">
        <v>54</v>
      </c>
      <c r="B2260" s="179">
        <v>43981</v>
      </c>
      <c r="C2260">
        <v>49</v>
      </c>
      <c r="D2260" t="s">
        <v>406</v>
      </c>
      <c r="E2260">
        <v>14747466.119999999</v>
      </c>
    </row>
    <row r="2261" spans="1:5" x14ac:dyDescent="0.25">
      <c r="A2261" t="s">
        <v>54</v>
      </c>
      <c r="B2261" s="179">
        <v>43981</v>
      </c>
      <c r="C2261">
        <v>49</v>
      </c>
      <c r="D2261" t="s">
        <v>407</v>
      </c>
      <c r="E2261">
        <v>18310514.149999999</v>
      </c>
    </row>
    <row r="2262" spans="1:5" x14ac:dyDescent="0.25">
      <c r="A2262" t="s">
        <v>54</v>
      </c>
      <c r="B2262" s="179">
        <v>43981</v>
      </c>
      <c r="C2262">
        <v>49</v>
      </c>
      <c r="D2262" t="s">
        <v>408</v>
      </c>
      <c r="E2262">
        <v>32371.9</v>
      </c>
    </row>
    <row r="2263" spans="1:5" x14ac:dyDescent="0.25">
      <c r="A2263" t="s">
        <v>54</v>
      </c>
      <c r="B2263" s="179">
        <v>43981</v>
      </c>
      <c r="C2263">
        <v>49</v>
      </c>
      <c r="D2263" t="s">
        <v>409</v>
      </c>
      <c r="E2263">
        <v>23384632.41</v>
      </c>
    </row>
    <row r="2264" spans="1:5" x14ac:dyDescent="0.25">
      <c r="A2264" t="s">
        <v>54</v>
      </c>
      <c r="B2264" s="179">
        <v>43981</v>
      </c>
      <c r="C2264">
        <v>49</v>
      </c>
      <c r="D2264" t="s">
        <v>410</v>
      </c>
      <c r="E2264">
        <v>979342.28</v>
      </c>
    </row>
    <row r="2265" spans="1:5" x14ac:dyDescent="0.25">
      <c r="A2265" t="s">
        <v>54</v>
      </c>
      <c r="B2265" s="179">
        <v>43981</v>
      </c>
      <c r="C2265">
        <v>49</v>
      </c>
      <c r="D2265" t="s">
        <v>411</v>
      </c>
      <c r="E2265">
        <v>2523686.5</v>
      </c>
    </row>
    <row r="2266" spans="1:5" x14ac:dyDescent="0.25">
      <c r="A2266" t="s">
        <v>54</v>
      </c>
      <c r="B2266" s="179">
        <v>43981</v>
      </c>
      <c r="C2266">
        <v>49</v>
      </c>
      <c r="D2266" t="s">
        <v>412</v>
      </c>
      <c r="E2266">
        <v>3869396.89</v>
      </c>
    </row>
    <row r="2267" spans="1:5" x14ac:dyDescent="0.25">
      <c r="A2267" t="s">
        <v>54</v>
      </c>
      <c r="B2267" s="179">
        <v>43981</v>
      </c>
      <c r="C2267">
        <v>49</v>
      </c>
      <c r="D2267" t="s">
        <v>413</v>
      </c>
      <c r="E2267">
        <v>3845959.44</v>
      </c>
    </row>
    <row r="2268" spans="1:5" x14ac:dyDescent="0.25">
      <c r="A2268" t="s">
        <v>54</v>
      </c>
      <c r="B2268" s="179">
        <v>43981</v>
      </c>
      <c r="C2268">
        <v>49</v>
      </c>
      <c r="D2268" t="s">
        <v>414</v>
      </c>
      <c r="E2268">
        <v>9594.7900000000009</v>
      </c>
    </row>
    <row r="2269" spans="1:5" x14ac:dyDescent="0.25">
      <c r="A2269" t="s">
        <v>55</v>
      </c>
      <c r="B2269" s="179">
        <v>43981</v>
      </c>
      <c r="C2269">
        <v>49</v>
      </c>
      <c r="D2269" t="s">
        <v>403</v>
      </c>
      <c r="E2269">
        <v>42524491.799999997</v>
      </c>
    </row>
    <row r="2270" spans="1:5" x14ac:dyDescent="0.25">
      <c r="A2270" t="s">
        <v>55</v>
      </c>
      <c r="B2270" s="179">
        <v>43981</v>
      </c>
      <c r="C2270">
        <v>49</v>
      </c>
      <c r="D2270" t="s">
        <v>404</v>
      </c>
      <c r="E2270">
        <v>2394500.09</v>
      </c>
    </row>
    <row r="2271" spans="1:5" x14ac:dyDescent="0.25">
      <c r="A2271" t="s">
        <v>55</v>
      </c>
      <c r="B2271" s="179">
        <v>43981</v>
      </c>
      <c r="C2271">
        <v>49</v>
      </c>
      <c r="D2271" t="s">
        <v>405</v>
      </c>
      <c r="E2271">
        <v>8657235.0199999996</v>
      </c>
    </row>
    <row r="2272" spans="1:5" x14ac:dyDescent="0.25">
      <c r="A2272" t="s">
        <v>55</v>
      </c>
      <c r="B2272" s="179">
        <v>43981</v>
      </c>
      <c r="C2272">
        <v>49</v>
      </c>
      <c r="D2272" t="s">
        <v>406</v>
      </c>
      <c r="E2272">
        <v>15396802.17</v>
      </c>
    </row>
    <row r="2273" spans="1:5" x14ac:dyDescent="0.25">
      <c r="A2273" t="s">
        <v>55</v>
      </c>
      <c r="B2273" s="179">
        <v>43981</v>
      </c>
      <c r="C2273">
        <v>49</v>
      </c>
      <c r="D2273" t="s">
        <v>407</v>
      </c>
      <c r="E2273">
        <v>19286608.899999999</v>
      </c>
    </row>
    <row r="2274" spans="1:5" x14ac:dyDescent="0.25">
      <c r="A2274" t="s">
        <v>55</v>
      </c>
      <c r="B2274" s="179">
        <v>43981</v>
      </c>
      <c r="C2274">
        <v>49</v>
      </c>
      <c r="D2274" t="s">
        <v>408</v>
      </c>
      <c r="E2274">
        <v>38824.22</v>
      </c>
    </row>
    <row r="2275" spans="1:5" x14ac:dyDescent="0.25">
      <c r="A2275" t="s">
        <v>55</v>
      </c>
      <c r="B2275" s="179">
        <v>43981</v>
      </c>
      <c r="C2275">
        <v>49</v>
      </c>
      <c r="D2275" t="s">
        <v>409</v>
      </c>
      <c r="E2275">
        <v>24346388.050000001</v>
      </c>
    </row>
    <row r="2276" spans="1:5" x14ac:dyDescent="0.25">
      <c r="A2276" t="s">
        <v>55</v>
      </c>
      <c r="B2276" s="179">
        <v>43981</v>
      </c>
      <c r="C2276">
        <v>49</v>
      </c>
      <c r="D2276" t="s">
        <v>410</v>
      </c>
      <c r="E2276">
        <v>1029701.93</v>
      </c>
    </row>
    <row r="2277" spans="1:5" x14ac:dyDescent="0.25">
      <c r="A2277" t="s">
        <v>55</v>
      </c>
      <c r="B2277" s="179">
        <v>43981</v>
      </c>
      <c r="C2277">
        <v>49</v>
      </c>
      <c r="D2277" t="s">
        <v>411</v>
      </c>
      <c r="E2277">
        <v>3225247.06</v>
      </c>
    </row>
    <row r="2278" spans="1:5" x14ac:dyDescent="0.25">
      <c r="A2278" t="s">
        <v>55</v>
      </c>
      <c r="B2278" s="179">
        <v>43981</v>
      </c>
      <c r="C2278">
        <v>49</v>
      </c>
      <c r="D2278" t="s">
        <v>412</v>
      </c>
      <c r="E2278">
        <v>4731681.5599999996</v>
      </c>
    </row>
    <row r="2279" spans="1:5" x14ac:dyDescent="0.25">
      <c r="A2279" t="s">
        <v>55</v>
      </c>
      <c r="B2279" s="179">
        <v>43981</v>
      </c>
      <c r="C2279">
        <v>49</v>
      </c>
      <c r="D2279" t="s">
        <v>413</v>
      </c>
      <c r="E2279">
        <v>4926114.49</v>
      </c>
    </row>
    <row r="2280" spans="1:5" x14ac:dyDescent="0.25">
      <c r="A2280" t="s">
        <v>55</v>
      </c>
      <c r="B2280" s="179">
        <v>43981</v>
      </c>
      <c r="C2280">
        <v>49</v>
      </c>
      <c r="D2280" t="s">
        <v>414</v>
      </c>
      <c r="E2280">
        <v>6866.95</v>
      </c>
    </row>
    <row r="2281" spans="1:5" x14ac:dyDescent="0.25">
      <c r="A2281" t="s">
        <v>56</v>
      </c>
      <c r="B2281" s="179">
        <v>43981</v>
      </c>
      <c r="C2281">
        <v>49</v>
      </c>
      <c r="D2281" t="s">
        <v>403</v>
      </c>
      <c r="E2281">
        <v>362109</v>
      </c>
    </row>
    <row r="2282" spans="1:5" x14ac:dyDescent="0.25">
      <c r="A2282" t="s">
        <v>56</v>
      </c>
      <c r="B2282" s="179">
        <v>43981</v>
      </c>
      <c r="C2282">
        <v>49</v>
      </c>
      <c r="D2282" t="s">
        <v>404</v>
      </c>
      <c r="E2282">
        <v>28895</v>
      </c>
    </row>
    <row r="2283" spans="1:5" x14ac:dyDescent="0.25">
      <c r="A2283" t="s">
        <v>56</v>
      </c>
      <c r="B2283" s="179">
        <v>43981</v>
      </c>
      <c r="C2283">
        <v>49</v>
      </c>
      <c r="D2283" t="s">
        <v>405</v>
      </c>
      <c r="E2283">
        <v>49849</v>
      </c>
    </row>
    <row r="2284" spans="1:5" x14ac:dyDescent="0.25">
      <c r="A2284" t="s">
        <v>56</v>
      </c>
      <c r="B2284" s="179">
        <v>43981</v>
      </c>
      <c r="C2284">
        <v>49</v>
      </c>
      <c r="D2284" t="s">
        <v>406</v>
      </c>
      <c r="E2284">
        <v>9140</v>
      </c>
    </row>
    <row r="2285" spans="1:5" x14ac:dyDescent="0.25">
      <c r="A2285" t="s">
        <v>56</v>
      </c>
      <c r="B2285" s="179">
        <v>43981</v>
      </c>
      <c r="C2285">
        <v>49</v>
      </c>
      <c r="D2285" t="s">
        <v>407</v>
      </c>
      <c r="E2285">
        <v>1473</v>
      </c>
    </row>
    <row r="2286" spans="1:5" x14ac:dyDescent="0.25">
      <c r="A2286" t="s">
        <v>56</v>
      </c>
      <c r="B2286" s="179">
        <v>43981</v>
      </c>
      <c r="C2286">
        <v>49</v>
      </c>
      <c r="D2286" t="s">
        <v>408</v>
      </c>
      <c r="E2286">
        <v>6</v>
      </c>
    </row>
    <row r="2287" spans="1:5" x14ac:dyDescent="0.25">
      <c r="A2287" t="s">
        <v>56</v>
      </c>
      <c r="B2287" s="179">
        <v>43981</v>
      </c>
      <c r="C2287">
        <v>49</v>
      </c>
      <c r="D2287" t="s">
        <v>409</v>
      </c>
      <c r="E2287">
        <v>194099</v>
      </c>
    </row>
    <row r="2288" spans="1:5" x14ac:dyDescent="0.25">
      <c r="A2288" t="s">
        <v>56</v>
      </c>
      <c r="B2288" s="179">
        <v>43981</v>
      </c>
      <c r="C2288">
        <v>49</v>
      </c>
      <c r="D2288" t="s">
        <v>410</v>
      </c>
      <c r="E2288">
        <v>22874</v>
      </c>
    </row>
    <row r="2289" spans="1:5" x14ac:dyDescent="0.25">
      <c r="A2289" t="s">
        <v>56</v>
      </c>
      <c r="B2289" s="179">
        <v>43981</v>
      </c>
      <c r="C2289">
        <v>49</v>
      </c>
      <c r="D2289" t="s">
        <v>411</v>
      </c>
      <c r="E2289">
        <v>17293</v>
      </c>
    </row>
    <row r="2290" spans="1:5" x14ac:dyDescent="0.25">
      <c r="A2290" t="s">
        <v>56</v>
      </c>
      <c r="B2290" s="179">
        <v>43981</v>
      </c>
      <c r="C2290">
        <v>49</v>
      </c>
      <c r="D2290" t="s">
        <v>412</v>
      </c>
      <c r="E2290">
        <v>5329</v>
      </c>
    </row>
    <row r="2291" spans="1:5" x14ac:dyDescent="0.25">
      <c r="A2291" t="s">
        <v>56</v>
      </c>
      <c r="B2291" s="179">
        <v>43981</v>
      </c>
      <c r="C2291">
        <v>49</v>
      </c>
      <c r="D2291" t="s">
        <v>413</v>
      </c>
      <c r="E2291">
        <v>891</v>
      </c>
    </row>
    <row r="2292" spans="1:5" x14ac:dyDescent="0.25">
      <c r="A2292" t="s">
        <v>56</v>
      </c>
      <c r="B2292" s="179">
        <v>43981</v>
      </c>
      <c r="C2292">
        <v>49</v>
      </c>
      <c r="D2292" t="s">
        <v>414</v>
      </c>
      <c r="E2292">
        <v>6</v>
      </c>
    </row>
    <row r="2293" spans="1:5" x14ac:dyDescent="0.25">
      <c r="A2293" t="s">
        <v>54</v>
      </c>
      <c r="B2293" s="179">
        <v>44009</v>
      </c>
      <c r="C2293">
        <v>49</v>
      </c>
      <c r="D2293" t="s">
        <v>403</v>
      </c>
      <c r="E2293">
        <v>44170173.530000001</v>
      </c>
    </row>
    <row r="2294" spans="1:5" x14ac:dyDescent="0.25">
      <c r="A2294" t="s">
        <v>54</v>
      </c>
      <c r="B2294" s="179">
        <v>44009</v>
      </c>
      <c r="C2294">
        <v>49</v>
      </c>
      <c r="D2294" t="s">
        <v>404</v>
      </c>
      <c r="E2294">
        <v>2702589.92</v>
      </c>
    </row>
    <row r="2295" spans="1:5" x14ac:dyDescent="0.25">
      <c r="A2295" t="s">
        <v>54</v>
      </c>
      <c r="B2295" s="179">
        <v>44009</v>
      </c>
      <c r="C2295">
        <v>49</v>
      </c>
      <c r="D2295" t="s">
        <v>405</v>
      </c>
      <c r="E2295">
        <v>8286830.6299999999</v>
      </c>
    </row>
    <row r="2296" spans="1:5" x14ac:dyDescent="0.25">
      <c r="A2296" t="s">
        <v>54</v>
      </c>
      <c r="B2296" s="179">
        <v>44009</v>
      </c>
      <c r="C2296">
        <v>49</v>
      </c>
      <c r="D2296" t="s">
        <v>406</v>
      </c>
      <c r="E2296">
        <v>15332969.779999999</v>
      </c>
    </row>
    <row r="2297" spans="1:5" x14ac:dyDescent="0.25">
      <c r="A2297" t="s">
        <v>54</v>
      </c>
      <c r="B2297" s="179">
        <v>44009</v>
      </c>
      <c r="C2297">
        <v>49</v>
      </c>
      <c r="D2297" t="s">
        <v>407</v>
      </c>
      <c r="E2297">
        <v>23677033.870000001</v>
      </c>
    </row>
    <row r="2298" spans="1:5" x14ac:dyDescent="0.25">
      <c r="A2298" t="s">
        <v>54</v>
      </c>
      <c r="B2298" s="179">
        <v>44009</v>
      </c>
      <c r="C2298">
        <v>49</v>
      </c>
      <c r="D2298" t="s">
        <v>408</v>
      </c>
      <c r="E2298">
        <v>32929.54</v>
      </c>
    </row>
    <row r="2299" spans="1:5" x14ac:dyDescent="0.25">
      <c r="A2299" t="s">
        <v>54</v>
      </c>
      <c r="B2299" s="179">
        <v>44009</v>
      </c>
      <c r="C2299">
        <v>49</v>
      </c>
      <c r="D2299" t="s">
        <v>409</v>
      </c>
      <c r="E2299">
        <v>11644057.08</v>
      </c>
    </row>
    <row r="2300" spans="1:5" x14ac:dyDescent="0.25">
      <c r="A2300" t="s">
        <v>54</v>
      </c>
      <c r="B2300" s="179">
        <v>44009</v>
      </c>
      <c r="C2300">
        <v>49</v>
      </c>
      <c r="D2300" t="s">
        <v>410</v>
      </c>
      <c r="E2300">
        <v>553840.9</v>
      </c>
    </row>
    <row r="2301" spans="1:5" x14ac:dyDescent="0.25">
      <c r="A2301" t="s">
        <v>54</v>
      </c>
      <c r="B2301" s="179">
        <v>44009</v>
      </c>
      <c r="C2301">
        <v>49</v>
      </c>
      <c r="D2301" t="s">
        <v>411</v>
      </c>
      <c r="E2301">
        <v>1194096.1399999999</v>
      </c>
    </row>
    <row r="2302" spans="1:5" x14ac:dyDescent="0.25">
      <c r="A2302" t="s">
        <v>54</v>
      </c>
      <c r="B2302" s="179">
        <v>44009</v>
      </c>
      <c r="C2302">
        <v>49</v>
      </c>
      <c r="D2302" t="s">
        <v>412</v>
      </c>
      <c r="E2302">
        <v>2694414.26</v>
      </c>
    </row>
    <row r="2303" spans="1:5" x14ac:dyDescent="0.25">
      <c r="A2303" t="s">
        <v>54</v>
      </c>
      <c r="B2303" s="179">
        <v>44009</v>
      </c>
      <c r="C2303">
        <v>49</v>
      </c>
      <c r="D2303" t="s">
        <v>413</v>
      </c>
      <c r="E2303">
        <v>3359671.59</v>
      </c>
    </row>
    <row r="2304" spans="1:5" x14ac:dyDescent="0.25">
      <c r="A2304" t="s">
        <v>54</v>
      </c>
      <c r="B2304" s="179">
        <v>44009</v>
      </c>
      <c r="C2304">
        <v>49</v>
      </c>
      <c r="D2304" t="s">
        <v>414</v>
      </c>
      <c r="E2304">
        <v>8990.49</v>
      </c>
    </row>
    <row r="2305" spans="1:5" x14ac:dyDescent="0.25">
      <c r="A2305" t="s">
        <v>55</v>
      </c>
      <c r="B2305" s="179">
        <v>44009</v>
      </c>
      <c r="C2305">
        <v>49</v>
      </c>
      <c r="D2305" t="s">
        <v>403</v>
      </c>
      <c r="E2305">
        <v>42366344.369999997</v>
      </c>
    </row>
    <row r="2306" spans="1:5" x14ac:dyDescent="0.25">
      <c r="A2306" t="s">
        <v>55</v>
      </c>
      <c r="B2306" s="179">
        <v>44009</v>
      </c>
      <c r="C2306">
        <v>49</v>
      </c>
      <c r="D2306" t="s">
        <v>404</v>
      </c>
      <c r="E2306">
        <v>2417072.1800000002</v>
      </c>
    </row>
    <row r="2307" spans="1:5" x14ac:dyDescent="0.25">
      <c r="A2307" t="s">
        <v>55</v>
      </c>
      <c r="B2307" s="179">
        <v>44009</v>
      </c>
      <c r="C2307">
        <v>49</v>
      </c>
      <c r="D2307" t="s">
        <v>405</v>
      </c>
      <c r="E2307">
        <v>8066315.9500000002</v>
      </c>
    </row>
    <row r="2308" spans="1:5" x14ac:dyDescent="0.25">
      <c r="A2308" t="s">
        <v>55</v>
      </c>
      <c r="B2308" s="179">
        <v>44009</v>
      </c>
      <c r="C2308">
        <v>49</v>
      </c>
      <c r="D2308" t="s">
        <v>406</v>
      </c>
      <c r="E2308">
        <v>14030778.52</v>
      </c>
    </row>
    <row r="2309" spans="1:5" x14ac:dyDescent="0.25">
      <c r="A2309" t="s">
        <v>55</v>
      </c>
      <c r="B2309" s="179">
        <v>44009</v>
      </c>
      <c r="C2309">
        <v>49</v>
      </c>
      <c r="D2309" t="s">
        <v>407</v>
      </c>
      <c r="E2309">
        <v>16588872.210000001</v>
      </c>
    </row>
    <row r="2310" spans="1:5" x14ac:dyDescent="0.25">
      <c r="A2310" t="s">
        <v>55</v>
      </c>
      <c r="B2310" s="179">
        <v>44009</v>
      </c>
      <c r="C2310">
        <v>49</v>
      </c>
      <c r="D2310" t="s">
        <v>408</v>
      </c>
      <c r="E2310">
        <v>18750.43</v>
      </c>
    </row>
    <row r="2311" spans="1:5" x14ac:dyDescent="0.25">
      <c r="A2311" t="s">
        <v>55</v>
      </c>
      <c r="B2311" s="179">
        <v>44009</v>
      </c>
      <c r="C2311">
        <v>49</v>
      </c>
      <c r="D2311" t="s">
        <v>409</v>
      </c>
      <c r="E2311">
        <v>18987160.219999999</v>
      </c>
    </row>
    <row r="2312" spans="1:5" x14ac:dyDescent="0.25">
      <c r="A2312" t="s">
        <v>55</v>
      </c>
      <c r="B2312" s="179">
        <v>44009</v>
      </c>
      <c r="C2312">
        <v>49</v>
      </c>
      <c r="D2312" t="s">
        <v>410</v>
      </c>
      <c r="E2312">
        <v>674670.46</v>
      </c>
    </row>
    <row r="2313" spans="1:5" x14ac:dyDescent="0.25">
      <c r="A2313" t="s">
        <v>55</v>
      </c>
      <c r="B2313" s="179">
        <v>44009</v>
      </c>
      <c r="C2313">
        <v>49</v>
      </c>
      <c r="D2313" t="s">
        <v>411</v>
      </c>
      <c r="E2313">
        <v>2183351.14</v>
      </c>
    </row>
    <row r="2314" spans="1:5" x14ac:dyDescent="0.25">
      <c r="A2314" t="s">
        <v>55</v>
      </c>
      <c r="B2314" s="179">
        <v>44009</v>
      </c>
      <c r="C2314">
        <v>49</v>
      </c>
      <c r="D2314" t="s">
        <v>412</v>
      </c>
      <c r="E2314">
        <v>3414896.16</v>
      </c>
    </row>
    <row r="2315" spans="1:5" x14ac:dyDescent="0.25">
      <c r="A2315" t="s">
        <v>55</v>
      </c>
      <c r="B2315" s="179">
        <v>44009</v>
      </c>
      <c r="C2315">
        <v>49</v>
      </c>
      <c r="D2315" t="s">
        <v>413</v>
      </c>
      <c r="E2315">
        <v>3008563.31</v>
      </c>
    </row>
    <row r="2316" spans="1:5" x14ac:dyDescent="0.25">
      <c r="A2316" t="s">
        <v>55</v>
      </c>
      <c r="B2316" s="179">
        <v>44009</v>
      </c>
      <c r="C2316">
        <v>49</v>
      </c>
      <c r="D2316" t="s">
        <v>414</v>
      </c>
      <c r="E2316">
        <v>11390.18</v>
      </c>
    </row>
    <row r="2317" spans="1:5" x14ac:dyDescent="0.25">
      <c r="A2317" t="s">
        <v>56</v>
      </c>
      <c r="B2317" s="179">
        <v>44009</v>
      </c>
      <c r="C2317">
        <v>49</v>
      </c>
      <c r="D2317" t="s">
        <v>403</v>
      </c>
      <c r="E2317">
        <v>383729</v>
      </c>
    </row>
    <row r="2318" spans="1:5" x14ac:dyDescent="0.25">
      <c r="A2318" t="s">
        <v>56</v>
      </c>
      <c r="B2318" s="179">
        <v>44009</v>
      </c>
      <c r="C2318">
        <v>49</v>
      </c>
      <c r="D2318" t="s">
        <v>404</v>
      </c>
      <c r="E2318">
        <v>30546</v>
      </c>
    </row>
    <row r="2319" spans="1:5" x14ac:dyDescent="0.25">
      <c r="A2319" t="s">
        <v>56</v>
      </c>
      <c r="B2319" s="179">
        <v>44009</v>
      </c>
      <c r="C2319">
        <v>49</v>
      </c>
      <c r="D2319" t="s">
        <v>405</v>
      </c>
      <c r="E2319">
        <v>52037</v>
      </c>
    </row>
    <row r="2320" spans="1:5" x14ac:dyDescent="0.25">
      <c r="A2320" t="s">
        <v>56</v>
      </c>
      <c r="B2320" s="179">
        <v>44009</v>
      </c>
      <c r="C2320">
        <v>49</v>
      </c>
      <c r="D2320" t="s">
        <v>406</v>
      </c>
      <c r="E2320">
        <v>9324</v>
      </c>
    </row>
    <row r="2321" spans="1:5" x14ac:dyDescent="0.25">
      <c r="A2321" t="s">
        <v>56</v>
      </c>
      <c r="B2321" s="179">
        <v>44009</v>
      </c>
      <c r="C2321">
        <v>49</v>
      </c>
      <c r="D2321" t="s">
        <v>407</v>
      </c>
      <c r="E2321">
        <v>1478</v>
      </c>
    </row>
    <row r="2322" spans="1:5" x14ac:dyDescent="0.25">
      <c r="A2322" t="s">
        <v>56</v>
      </c>
      <c r="B2322" s="179">
        <v>44009</v>
      </c>
      <c r="C2322">
        <v>49</v>
      </c>
      <c r="D2322" t="s">
        <v>408</v>
      </c>
      <c r="E2322">
        <v>1</v>
      </c>
    </row>
    <row r="2323" spans="1:5" x14ac:dyDescent="0.25">
      <c r="A2323" t="s">
        <v>56</v>
      </c>
      <c r="B2323" s="179">
        <v>44009</v>
      </c>
      <c r="C2323">
        <v>49</v>
      </c>
      <c r="D2323" t="s">
        <v>409</v>
      </c>
      <c r="E2323">
        <v>202340</v>
      </c>
    </row>
    <row r="2324" spans="1:5" x14ac:dyDescent="0.25">
      <c r="A2324" t="s">
        <v>56</v>
      </c>
      <c r="B2324" s="179">
        <v>44009</v>
      </c>
      <c r="C2324">
        <v>49</v>
      </c>
      <c r="D2324" t="s">
        <v>410</v>
      </c>
      <c r="E2324">
        <v>18940</v>
      </c>
    </row>
    <row r="2325" spans="1:5" x14ac:dyDescent="0.25">
      <c r="A2325" t="s">
        <v>56</v>
      </c>
      <c r="B2325" s="179">
        <v>44009</v>
      </c>
      <c r="C2325">
        <v>49</v>
      </c>
      <c r="D2325" t="s">
        <v>411</v>
      </c>
      <c r="E2325">
        <v>17714</v>
      </c>
    </row>
    <row r="2326" spans="1:5" x14ac:dyDescent="0.25">
      <c r="A2326" t="s">
        <v>56</v>
      </c>
      <c r="B2326" s="179">
        <v>44009</v>
      </c>
      <c r="C2326">
        <v>49</v>
      </c>
      <c r="D2326" t="s">
        <v>412</v>
      </c>
      <c r="E2326">
        <v>5155</v>
      </c>
    </row>
    <row r="2327" spans="1:5" x14ac:dyDescent="0.25">
      <c r="A2327" t="s">
        <v>56</v>
      </c>
      <c r="B2327" s="179">
        <v>44009</v>
      </c>
      <c r="C2327">
        <v>49</v>
      </c>
      <c r="D2327" t="s">
        <v>413</v>
      </c>
      <c r="E2327">
        <v>754</v>
      </c>
    </row>
    <row r="2328" spans="1:5" x14ac:dyDescent="0.25">
      <c r="A2328" t="s">
        <v>56</v>
      </c>
      <c r="B2328" s="179">
        <v>44009</v>
      </c>
      <c r="C2328">
        <v>49</v>
      </c>
      <c r="D2328" t="s">
        <v>414</v>
      </c>
      <c r="E2328">
        <v>49</v>
      </c>
    </row>
    <row r="2329" spans="1:5" x14ac:dyDescent="0.25">
      <c r="A2329" t="s">
        <v>54</v>
      </c>
      <c r="B2329" s="179">
        <v>44037</v>
      </c>
      <c r="C2329">
        <v>49</v>
      </c>
      <c r="D2329" t="s">
        <v>403</v>
      </c>
      <c r="E2329">
        <v>73102241.129999995</v>
      </c>
    </row>
    <row r="2330" spans="1:5" x14ac:dyDescent="0.25">
      <c r="A2330" t="s">
        <v>54</v>
      </c>
      <c r="B2330" s="179">
        <v>44037</v>
      </c>
      <c r="C2330">
        <v>49</v>
      </c>
      <c r="D2330" t="s">
        <v>404</v>
      </c>
      <c r="E2330">
        <v>3896457.52</v>
      </c>
    </row>
    <row r="2331" spans="1:5" x14ac:dyDescent="0.25">
      <c r="A2331" t="s">
        <v>54</v>
      </c>
      <c r="B2331" s="179">
        <v>44037</v>
      </c>
      <c r="C2331">
        <v>49</v>
      </c>
      <c r="D2331" t="s">
        <v>405</v>
      </c>
      <c r="E2331">
        <v>11456691.17</v>
      </c>
    </row>
    <row r="2332" spans="1:5" x14ac:dyDescent="0.25">
      <c r="A2332" t="s">
        <v>54</v>
      </c>
      <c r="B2332" s="179">
        <v>44037</v>
      </c>
      <c r="C2332">
        <v>49</v>
      </c>
      <c r="D2332" t="s">
        <v>406</v>
      </c>
      <c r="E2332">
        <v>18194701.399999999</v>
      </c>
    </row>
    <row r="2333" spans="1:5" x14ac:dyDescent="0.25">
      <c r="A2333" t="s">
        <v>54</v>
      </c>
      <c r="B2333" s="179">
        <v>44037</v>
      </c>
      <c r="C2333">
        <v>49</v>
      </c>
      <c r="D2333" t="s">
        <v>407</v>
      </c>
      <c r="E2333">
        <v>22519364.93</v>
      </c>
    </row>
    <row r="2334" spans="1:5" x14ac:dyDescent="0.25">
      <c r="A2334" t="s">
        <v>54</v>
      </c>
      <c r="B2334" s="179">
        <v>44037</v>
      </c>
      <c r="C2334">
        <v>49</v>
      </c>
      <c r="D2334" t="s">
        <v>408</v>
      </c>
      <c r="E2334">
        <v>32302.53</v>
      </c>
    </row>
    <row r="2335" spans="1:5" x14ac:dyDescent="0.25">
      <c r="A2335" t="s">
        <v>54</v>
      </c>
      <c r="B2335" s="179">
        <v>44037</v>
      </c>
      <c r="C2335">
        <v>49</v>
      </c>
      <c r="D2335" t="s">
        <v>409</v>
      </c>
      <c r="E2335">
        <v>11039342.789999999</v>
      </c>
    </row>
    <row r="2336" spans="1:5" x14ac:dyDescent="0.25">
      <c r="A2336" t="s">
        <v>54</v>
      </c>
      <c r="B2336" s="179">
        <v>44037</v>
      </c>
      <c r="C2336">
        <v>49</v>
      </c>
      <c r="D2336" t="s">
        <v>410</v>
      </c>
      <c r="E2336">
        <v>498709.01</v>
      </c>
    </row>
    <row r="2337" spans="1:5" x14ac:dyDescent="0.25">
      <c r="A2337" t="s">
        <v>54</v>
      </c>
      <c r="B2337" s="179">
        <v>44037</v>
      </c>
      <c r="C2337">
        <v>49</v>
      </c>
      <c r="D2337" t="s">
        <v>411</v>
      </c>
      <c r="E2337">
        <v>1165446.1000000001</v>
      </c>
    </row>
    <row r="2338" spans="1:5" x14ac:dyDescent="0.25">
      <c r="A2338" t="s">
        <v>54</v>
      </c>
      <c r="B2338" s="179">
        <v>44037</v>
      </c>
      <c r="C2338">
        <v>49</v>
      </c>
      <c r="D2338" t="s">
        <v>412</v>
      </c>
      <c r="E2338">
        <v>3205047.91</v>
      </c>
    </row>
    <row r="2339" spans="1:5" x14ac:dyDescent="0.25">
      <c r="A2339" t="s">
        <v>54</v>
      </c>
      <c r="B2339" s="179">
        <v>44037</v>
      </c>
      <c r="C2339">
        <v>49</v>
      </c>
      <c r="D2339" t="s">
        <v>413</v>
      </c>
      <c r="E2339">
        <v>2666135.7999999998</v>
      </c>
    </row>
    <row r="2340" spans="1:5" x14ac:dyDescent="0.25">
      <c r="A2340" t="s">
        <v>54</v>
      </c>
      <c r="B2340" s="179">
        <v>44037</v>
      </c>
      <c r="C2340">
        <v>49</v>
      </c>
      <c r="D2340" t="s">
        <v>414</v>
      </c>
      <c r="E2340">
        <v>14411.11</v>
      </c>
    </row>
    <row r="2341" spans="1:5" x14ac:dyDescent="0.25">
      <c r="A2341" t="s">
        <v>55</v>
      </c>
      <c r="B2341" s="179">
        <v>44037</v>
      </c>
      <c r="C2341">
        <v>49</v>
      </c>
      <c r="D2341" t="s">
        <v>403</v>
      </c>
      <c r="E2341">
        <v>51410854.859999999</v>
      </c>
    </row>
    <row r="2342" spans="1:5" x14ac:dyDescent="0.25">
      <c r="A2342" t="s">
        <v>55</v>
      </c>
      <c r="B2342" s="179">
        <v>44037</v>
      </c>
      <c r="C2342">
        <v>49</v>
      </c>
      <c r="D2342" t="s">
        <v>404</v>
      </c>
      <c r="E2342">
        <v>2567158.92</v>
      </c>
    </row>
    <row r="2343" spans="1:5" x14ac:dyDescent="0.25">
      <c r="A2343" t="s">
        <v>55</v>
      </c>
      <c r="B2343" s="179">
        <v>44037</v>
      </c>
      <c r="C2343">
        <v>49</v>
      </c>
      <c r="D2343" t="s">
        <v>405</v>
      </c>
      <c r="E2343">
        <v>8996249.5199999996</v>
      </c>
    </row>
    <row r="2344" spans="1:5" x14ac:dyDescent="0.25">
      <c r="A2344" t="s">
        <v>55</v>
      </c>
      <c r="B2344" s="179">
        <v>44037</v>
      </c>
      <c r="C2344">
        <v>49</v>
      </c>
      <c r="D2344" t="s">
        <v>406</v>
      </c>
      <c r="E2344">
        <v>15861654.640000001</v>
      </c>
    </row>
    <row r="2345" spans="1:5" x14ac:dyDescent="0.25">
      <c r="A2345" t="s">
        <v>55</v>
      </c>
      <c r="B2345" s="179">
        <v>44037</v>
      </c>
      <c r="C2345">
        <v>49</v>
      </c>
      <c r="D2345" t="s">
        <v>407</v>
      </c>
      <c r="E2345">
        <v>19876624.280000001</v>
      </c>
    </row>
    <row r="2346" spans="1:5" x14ac:dyDescent="0.25">
      <c r="A2346" t="s">
        <v>55</v>
      </c>
      <c r="B2346" s="179">
        <v>44037</v>
      </c>
      <c r="C2346">
        <v>49</v>
      </c>
      <c r="D2346" t="s">
        <v>408</v>
      </c>
      <c r="E2346">
        <v>56444.78</v>
      </c>
    </row>
    <row r="2347" spans="1:5" x14ac:dyDescent="0.25">
      <c r="A2347" t="s">
        <v>55</v>
      </c>
      <c r="B2347" s="179">
        <v>44037</v>
      </c>
      <c r="C2347">
        <v>49</v>
      </c>
      <c r="D2347" t="s">
        <v>409</v>
      </c>
      <c r="E2347">
        <v>12706789.699999999</v>
      </c>
    </row>
    <row r="2348" spans="1:5" x14ac:dyDescent="0.25">
      <c r="A2348" t="s">
        <v>55</v>
      </c>
      <c r="B2348" s="179">
        <v>44037</v>
      </c>
      <c r="C2348">
        <v>49</v>
      </c>
      <c r="D2348" t="s">
        <v>410</v>
      </c>
      <c r="E2348">
        <v>550538.9</v>
      </c>
    </row>
    <row r="2349" spans="1:5" x14ac:dyDescent="0.25">
      <c r="A2349" t="s">
        <v>55</v>
      </c>
      <c r="B2349" s="179">
        <v>44037</v>
      </c>
      <c r="C2349">
        <v>49</v>
      </c>
      <c r="D2349" t="s">
        <v>411</v>
      </c>
      <c r="E2349">
        <v>1314597.08</v>
      </c>
    </row>
    <row r="2350" spans="1:5" x14ac:dyDescent="0.25">
      <c r="A2350" t="s">
        <v>55</v>
      </c>
      <c r="B2350" s="179">
        <v>44037</v>
      </c>
      <c r="C2350">
        <v>49</v>
      </c>
      <c r="D2350" t="s">
        <v>412</v>
      </c>
      <c r="E2350">
        <v>2423654.29</v>
      </c>
    </row>
    <row r="2351" spans="1:5" x14ac:dyDescent="0.25">
      <c r="A2351" t="s">
        <v>55</v>
      </c>
      <c r="B2351" s="179">
        <v>44037</v>
      </c>
      <c r="C2351">
        <v>49</v>
      </c>
      <c r="D2351" t="s">
        <v>413</v>
      </c>
      <c r="E2351">
        <v>2785843.95</v>
      </c>
    </row>
    <row r="2352" spans="1:5" x14ac:dyDescent="0.25">
      <c r="A2352" t="s">
        <v>55</v>
      </c>
      <c r="B2352" s="179">
        <v>44037</v>
      </c>
      <c r="C2352">
        <v>49</v>
      </c>
      <c r="D2352" t="s">
        <v>414</v>
      </c>
      <c r="E2352">
        <v>9010.94</v>
      </c>
    </row>
    <row r="2353" spans="1:5" x14ac:dyDescent="0.25">
      <c r="A2353" t="s">
        <v>56</v>
      </c>
      <c r="B2353" s="179">
        <v>44037</v>
      </c>
      <c r="C2353">
        <v>49</v>
      </c>
      <c r="D2353" t="s">
        <v>403</v>
      </c>
      <c r="E2353">
        <v>388960</v>
      </c>
    </row>
    <row r="2354" spans="1:5" x14ac:dyDescent="0.25">
      <c r="A2354" t="s">
        <v>56</v>
      </c>
      <c r="B2354" s="179">
        <v>44037</v>
      </c>
      <c r="C2354">
        <v>49</v>
      </c>
      <c r="D2354" t="s">
        <v>404</v>
      </c>
      <c r="E2354">
        <v>30346</v>
      </c>
    </row>
    <row r="2355" spans="1:5" x14ac:dyDescent="0.25">
      <c r="A2355" t="s">
        <v>56</v>
      </c>
      <c r="B2355" s="179">
        <v>44037</v>
      </c>
      <c r="C2355">
        <v>49</v>
      </c>
      <c r="D2355" t="s">
        <v>405</v>
      </c>
      <c r="E2355">
        <v>53593</v>
      </c>
    </row>
    <row r="2356" spans="1:5" x14ac:dyDescent="0.25">
      <c r="A2356" t="s">
        <v>56</v>
      </c>
      <c r="B2356" s="179">
        <v>44037</v>
      </c>
      <c r="C2356">
        <v>49</v>
      </c>
      <c r="D2356" t="s">
        <v>406</v>
      </c>
      <c r="E2356">
        <v>9440</v>
      </c>
    </row>
    <row r="2357" spans="1:5" x14ac:dyDescent="0.25">
      <c r="A2357" t="s">
        <v>56</v>
      </c>
      <c r="B2357" s="179">
        <v>44037</v>
      </c>
      <c r="C2357">
        <v>49</v>
      </c>
      <c r="D2357" t="s">
        <v>407</v>
      </c>
      <c r="E2357">
        <v>1452</v>
      </c>
    </row>
    <row r="2358" spans="1:5" x14ac:dyDescent="0.25">
      <c r="A2358" t="s">
        <v>56</v>
      </c>
      <c r="B2358" s="179">
        <v>44037</v>
      </c>
      <c r="C2358">
        <v>49</v>
      </c>
      <c r="D2358" t="s">
        <v>408</v>
      </c>
      <c r="E2358">
        <v>6</v>
      </c>
    </row>
    <row r="2359" spans="1:5" x14ac:dyDescent="0.25">
      <c r="A2359" t="s">
        <v>56</v>
      </c>
      <c r="B2359" s="179">
        <v>44037</v>
      </c>
      <c r="C2359">
        <v>49</v>
      </c>
      <c r="D2359" t="s">
        <v>409</v>
      </c>
      <c r="E2359">
        <v>203429</v>
      </c>
    </row>
    <row r="2360" spans="1:5" x14ac:dyDescent="0.25">
      <c r="A2360" t="s">
        <v>56</v>
      </c>
      <c r="B2360" s="179">
        <v>44037</v>
      </c>
      <c r="C2360">
        <v>49</v>
      </c>
      <c r="D2360" t="s">
        <v>410</v>
      </c>
      <c r="E2360">
        <v>19243</v>
      </c>
    </row>
    <row r="2361" spans="1:5" x14ac:dyDescent="0.25">
      <c r="A2361" t="s">
        <v>56</v>
      </c>
      <c r="B2361" s="179">
        <v>44037</v>
      </c>
      <c r="C2361">
        <v>49</v>
      </c>
      <c r="D2361" t="s">
        <v>411</v>
      </c>
      <c r="E2361">
        <v>18388</v>
      </c>
    </row>
    <row r="2362" spans="1:5" x14ac:dyDescent="0.25">
      <c r="A2362" t="s">
        <v>56</v>
      </c>
      <c r="B2362" s="179">
        <v>44037</v>
      </c>
      <c r="C2362">
        <v>49</v>
      </c>
      <c r="D2362" t="s">
        <v>412</v>
      </c>
      <c r="E2362">
        <v>5360</v>
      </c>
    </row>
    <row r="2363" spans="1:5" x14ac:dyDescent="0.25">
      <c r="A2363" t="s">
        <v>56</v>
      </c>
      <c r="B2363" s="179">
        <v>44037</v>
      </c>
      <c r="C2363">
        <v>49</v>
      </c>
      <c r="D2363" t="s">
        <v>413</v>
      </c>
      <c r="E2363">
        <v>859</v>
      </c>
    </row>
    <row r="2364" spans="1:5" x14ac:dyDescent="0.25">
      <c r="A2364" t="s">
        <v>56</v>
      </c>
      <c r="B2364" s="179">
        <v>44037</v>
      </c>
      <c r="C2364">
        <v>49</v>
      </c>
      <c r="D2364" t="s">
        <v>414</v>
      </c>
      <c r="E2364">
        <v>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23" customWidth="1"/>
    <col min="2" max="2" width="42.7109375" style="221" customWidth="1"/>
    <col min="3" max="3" width="26.140625" style="222" customWidth="1"/>
    <col min="4" max="16384" width="9.140625" style="221"/>
  </cols>
  <sheetData>
    <row r="1" spans="1:4" x14ac:dyDescent="0.25">
      <c r="A1" s="225" t="s">
        <v>191</v>
      </c>
      <c r="B1" s="224" t="s">
        <v>192</v>
      </c>
      <c r="C1" s="219" t="s">
        <v>42</v>
      </c>
      <c r="D1" s="225" t="s">
        <v>191</v>
      </c>
    </row>
    <row r="2" spans="1:4" x14ac:dyDescent="0.25">
      <c r="A2" s="227" t="s">
        <v>538</v>
      </c>
      <c r="B2" s="224" t="s">
        <v>198</v>
      </c>
      <c r="C2" s="219" t="s">
        <v>400</v>
      </c>
      <c r="D2" s="221" t="str">
        <f t="shared" ref="D2:D65" si="0">TRIM(A2)</f>
        <v>1012</v>
      </c>
    </row>
    <row r="3" spans="1:4" x14ac:dyDescent="0.25">
      <c r="A3" s="225">
        <v>1247</v>
      </c>
      <c r="B3" s="224" t="s">
        <v>201</v>
      </c>
      <c r="C3" s="219" t="s">
        <v>400</v>
      </c>
      <c r="D3" s="221" t="str">
        <f t="shared" si="0"/>
        <v>1247</v>
      </c>
    </row>
    <row r="4" spans="1:4" x14ac:dyDescent="0.25">
      <c r="A4" s="225">
        <v>1101</v>
      </c>
      <c r="B4" s="224" t="s">
        <v>199</v>
      </c>
      <c r="C4" s="219" t="s">
        <v>401</v>
      </c>
      <c r="D4" s="221" t="str">
        <f t="shared" si="0"/>
        <v>1101</v>
      </c>
    </row>
    <row r="5" spans="1:4" x14ac:dyDescent="0.25">
      <c r="A5" s="225">
        <v>1301</v>
      </c>
      <c r="B5" s="224" t="s">
        <v>202</v>
      </c>
      <c r="C5" s="219" t="s">
        <v>401</v>
      </c>
      <c r="D5" s="221" t="str">
        <f t="shared" si="0"/>
        <v>1301</v>
      </c>
    </row>
    <row r="6" spans="1:4" x14ac:dyDescent="0.25">
      <c r="A6" s="225">
        <v>2107</v>
      </c>
      <c r="B6" s="224" t="s">
        <v>205</v>
      </c>
      <c r="C6" s="219" t="s">
        <v>397</v>
      </c>
      <c r="D6" s="221" t="str">
        <f t="shared" si="0"/>
        <v>2107</v>
      </c>
    </row>
    <row r="7" spans="1:4" x14ac:dyDescent="0.25">
      <c r="A7" s="225">
        <v>2121</v>
      </c>
      <c r="B7" s="224" t="s">
        <v>206</v>
      </c>
      <c r="C7" s="219" t="s">
        <v>397</v>
      </c>
      <c r="D7" s="221" t="str">
        <f t="shared" si="0"/>
        <v>2121</v>
      </c>
    </row>
    <row r="8" spans="1:4" x14ac:dyDescent="0.25">
      <c r="A8" s="225">
        <v>2131</v>
      </c>
      <c r="B8" s="224" t="s">
        <v>207</v>
      </c>
      <c r="C8" s="219" t="s">
        <v>397</v>
      </c>
      <c r="D8" s="221" t="str">
        <f t="shared" si="0"/>
        <v>2131</v>
      </c>
    </row>
    <row r="9" spans="1:4" x14ac:dyDescent="0.25">
      <c r="A9" s="225">
        <v>2221</v>
      </c>
      <c r="B9" s="224" t="s">
        <v>208</v>
      </c>
      <c r="C9" s="219" t="s">
        <v>398</v>
      </c>
      <c r="D9" s="221" t="str">
        <f t="shared" si="0"/>
        <v>2221</v>
      </c>
    </row>
    <row r="10" spans="1:4" x14ac:dyDescent="0.25">
      <c r="A10" s="225">
        <v>2231</v>
      </c>
      <c r="B10" s="224" t="s">
        <v>209</v>
      </c>
      <c r="C10" s="219" t="s">
        <v>398</v>
      </c>
      <c r="D10" s="221" t="str">
        <f t="shared" si="0"/>
        <v>2231</v>
      </c>
    </row>
    <row r="11" spans="1:4" x14ac:dyDescent="0.25">
      <c r="A11" s="225">
        <v>2237</v>
      </c>
      <c r="B11" s="224" t="s">
        <v>210</v>
      </c>
      <c r="C11" s="219" t="s">
        <v>398</v>
      </c>
      <c r="D11" s="221" t="str">
        <f t="shared" si="0"/>
        <v>2237</v>
      </c>
    </row>
    <row r="12" spans="1:4" x14ac:dyDescent="0.25">
      <c r="A12" s="225" t="s">
        <v>498</v>
      </c>
      <c r="B12" s="224" t="s">
        <v>211</v>
      </c>
      <c r="C12" s="219" t="s">
        <v>398</v>
      </c>
      <c r="D12" s="221" t="str">
        <f t="shared" si="0"/>
        <v>22EN</v>
      </c>
    </row>
    <row r="13" spans="1:4" x14ac:dyDescent="0.25">
      <c r="A13" s="225">
        <v>2321</v>
      </c>
      <c r="B13" s="224" t="s">
        <v>212</v>
      </c>
      <c r="C13" s="219" t="s">
        <v>399</v>
      </c>
      <c r="D13" s="221" t="str">
        <f t="shared" si="0"/>
        <v>2321</v>
      </c>
    </row>
    <row r="14" spans="1:4" x14ac:dyDescent="0.25">
      <c r="A14" s="225">
        <v>2331</v>
      </c>
      <c r="B14" s="224" t="s">
        <v>213</v>
      </c>
      <c r="C14" s="219" t="s">
        <v>399</v>
      </c>
      <c r="D14" s="221" t="str">
        <f t="shared" si="0"/>
        <v>2331</v>
      </c>
    </row>
    <row r="15" spans="1:4" x14ac:dyDescent="0.25">
      <c r="A15" s="225">
        <v>2367</v>
      </c>
      <c r="B15" s="224" t="s">
        <v>214</v>
      </c>
      <c r="C15" s="219" t="s">
        <v>399</v>
      </c>
      <c r="D15" s="221" t="str">
        <f t="shared" si="0"/>
        <v>2367</v>
      </c>
    </row>
    <row r="16" spans="1:4" x14ac:dyDescent="0.25">
      <c r="A16" s="225">
        <v>2421</v>
      </c>
      <c r="B16" s="224" t="s">
        <v>216</v>
      </c>
      <c r="C16" s="219" t="s">
        <v>399</v>
      </c>
      <c r="D16" s="221" t="str">
        <f t="shared" si="0"/>
        <v>2421</v>
      </c>
    </row>
    <row r="17" spans="1:4" x14ac:dyDescent="0.25">
      <c r="A17" s="225">
        <v>2431</v>
      </c>
      <c r="B17" s="224" t="s">
        <v>217</v>
      </c>
      <c r="C17" s="219" t="s">
        <v>399</v>
      </c>
      <c r="D17" s="221" t="str">
        <f t="shared" si="0"/>
        <v>2431</v>
      </c>
    </row>
    <row r="18" spans="1:4" x14ac:dyDescent="0.25">
      <c r="A18" s="225">
        <v>2496</v>
      </c>
      <c r="B18" s="224" t="s">
        <v>218</v>
      </c>
      <c r="C18" s="219" t="s">
        <v>399</v>
      </c>
      <c r="D18" s="221" t="str">
        <f t="shared" si="0"/>
        <v>2496</v>
      </c>
    </row>
    <row r="19" spans="1:4" x14ac:dyDescent="0.25">
      <c r="A19" s="225">
        <v>3321</v>
      </c>
      <c r="B19" s="224" t="s">
        <v>220</v>
      </c>
      <c r="C19" s="219" t="s">
        <v>399</v>
      </c>
      <c r="D19" s="221" t="str">
        <f t="shared" si="0"/>
        <v>3321</v>
      </c>
    </row>
    <row r="20" spans="1:4" x14ac:dyDescent="0.25">
      <c r="A20" s="225">
        <v>3331</v>
      </c>
      <c r="B20" s="224" t="s">
        <v>221</v>
      </c>
      <c r="C20" s="219" t="s">
        <v>399</v>
      </c>
      <c r="D20" s="221" t="str">
        <f t="shared" si="0"/>
        <v>3331</v>
      </c>
    </row>
    <row r="21" spans="1:4" x14ac:dyDescent="0.25">
      <c r="A21" s="225">
        <v>3367</v>
      </c>
      <c r="B21" s="224" t="s">
        <v>222</v>
      </c>
      <c r="C21" s="219" t="s">
        <v>399</v>
      </c>
      <c r="D21" s="221" t="str">
        <f t="shared" si="0"/>
        <v>3367</v>
      </c>
    </row>
    <row r="22" spans="1:4" x14ac:dyDescent="0.25">
      <c r="A22" s="225">
        <v>3421</v>
      </c>
      <c r="B22" s="224" t="s">
        <v>224</v>
      </c>
      <c r="C22" s="219" t="s">
        <v>399</v>
      </c>
      <c r="D22" s="221" t="str">
        <f t="shared" si="0"/>
        <v>3421</v>
      </c>
    </row>
    <row r="23" spans="1:4" x14ac:dyDescent="0.25">
      <c r="A23" s="225">
        <v>3431</v>
      </c>
      <c r="B23" s="224" t="s">
        <v>225</v>
      </c>
      <c r="C23" s="219" t="s">
        <v>399</v>
      </c>
      <c r="D23" s="221" t="str">
        <f t="shared" si="0"/>
        <v>3431</v>
      </c>
    </row>
    <row r="24" spans="1:4" x14ac:dyDescent="0.25">
      <c r="A24" s="225">
        <v>3496</v>
      </c>
      <c r="B24" s="224" t="s">
        <v>226</v>
      </c>
      <c r="C24" s="219" t="s">
        <v>399</v>
      </c>
      <c r="D24" s="221" t="str">
        <f t="shared" si="0"/>
        <v>3496</v>
      </c>
    </row>
    <row r="25" spans="1:4" x14ac:dyDescent="0.25">
      <c r="A25" s="225" t="s">
        <v>572</v>
      </c>
      <c r="B25" s="224" t="s">
        <v>200</v>
      </c>
      <c r="C25" s="219" t="s">
        <v>399</v>
      </c>
      <c r="D25" s="221" t="str">
        <f t="shared" si="0"/>
        <v>11EN</v>
      </c>
    </row>
    <row r="26" spans="1:4" x14ac:dyDescent="0.25">
      <c r="A26" s="225" t="s">
        <v>489</v>
      </c>
      <c r="B26" s="224" t="s">
        <v>203</v>
      </c>
      <c r="C26" s="219" t="s">
        <v>399</v>
      </c>
      <c r="D26" s="221" t="str">
        <f t="shared" si="0"/>
        <v>14EN</v>
      </c>
    </row>
    <row r="27" spans="1:4" x14ac:dyDescent="0.25">
      <c r="A27" s="225" t="s">
        <v>528</v>
      </c>
      <c r="B27" s="224" t="s">
        <v>204</v>
      </c>
      <c r="C27" s="219" t="s">
        <v>399</v>
      </c>
      <c r="D27" s="221" t="str">
        <f t="shared" si="0"/>
        <v>17EN</v>
      </c>
    </row>
    <row r="28" spans="1:4" x14ac:dyDescent="0.25">
      <c r="A28" s="225" t="s">
        <v>521</v>
      </c>
      <c r="B28" s="224" t="s">
        <v>215</v>
      </c>
      <c r="C28" s="219" t="s">
        <v>399</v>
      </c>
      <c r="D28" s="221" t="str">
        <f t="shared" si="0"/>
        <v>23EN</v>
      </c>
    </row>
    <row r="29" spans="1:4" x14ac:dyDescent="0.25">
      <c r="A29" s="225" t="s">
        <v>484</v>
      </c>
      <c r="B29" s="224" t="s">
        <v>219</v>
      </c>
      <c r="C29" s="219" t="s">
        <v>399</v>
      </c>
      <c r="D29" s="221" t="str">
        <f t="shared" si="0"/>
        <v>24EN</v>
      </c>
    </row>
    <row r="30" spans="1:4" x14ac:dyDescent="0.25">
      <c r="A30" s="225" t="s">
        <v>491</v>
      </c>
      <c r="B30" s="224" t="s">
        <v>223</v>
      </c>
      <c r="C30" s="219" t="s">
        <v>399</v>
      </c>
      <c r="D30" s="221" t="str">
        <f t="shared" si="0"/>
        <v>33EN</v>
      </c>
    </row>
    <row r="31" spans="1:4" x14ac:dyDescent="0.25">
      <c r="A31" s="225" t="s">
        <v>503</v>
      </c>
      <c r="B31" s="224" t="s">
        <v>227</v>
      </c>
      <c r="C31" s="219" t="s">
        <v>399</v>
      </c>
      <c r="D31" s="221" t="str">
        <f t="shared" si="0"/>
        <v>34EN</v>
      </c>
    </row>
    <row r="32" spans="1:4" x14ac:dyDescent="0.25">
      <c r="A32" s="225" t="s">
        <v>571</v>
      </c>
      <c r="B32" s="224" t="s">
        <v>230</v>
      </c>
      <c r="C32" s="219" t="s">
        <v>399</v>
      </c>
      <c r="D32" s="221" t="str">
        <f t="shared" si="0"/>
        <v>55EN</v>
      </c>
    </row>
    <row r="33" spans="1:4" x14ac:dyDescent="0.25">
      <c r="A33" s="225" t="s">
        <v>570</v>
      </c>
      <c r="B33" s="224" t="s">
        <v>231</v>
      </c>
      <c r="C33" s="219" t="s">
        <v>399</v>
      </c>
      <c r="D33" s="221" t="str">
        <f t="shared" si="0"/>
        <v>58ENLH</v>
      </c>
    </row>
    <row r="34" spans="1:4" x14ac:dyDescent="0.25">
      <c r="A34" s="225" t="s">
        <v>569</v>
      </c>
      <c r="B34" s="224" t="s">
        <v>232</v>
      </c>
      <c r="C34" s="219" t="s">
        <v>399</v>
      </c>
      <c r="D34" s="221" t="str">
        <f t="shared" si="0"/>
        <v>58ENLL</v>
      </c>
    </row>
    <row r="35" spans="1:4" x14ac:dyDescent="0.25">
      <c r="A35" s="225" t="s">
        <v>568</v>
      </c>
      <c r="B35" s="224" t="s">
        <v>233</v>
      </c>
      <c r="C35" s="219" t="s">
        <v>399</v>
      </c>
      <c r="D35" s="221" t="str">
        <f t="shared" si="0"/>
        <v>58ENXLH</v>
      </c>
    </row>
    <row r="36" spans="1:4" x14ac:dyDescent="0.25">
      <c r="A36" s="225" t="s">
        <v>567</v>
      </c>
      <c r="B36" s="224" t="s">
        <v>234</v>
      </c>
      <c r="C36" s="219" t="s">
        <v>399</v>
      </c>
      <c r="D36" s="221" t="str">
        <f t="shared" si="0"/>
        <v>58ENXLL</v>
      </c>
    </row>
    <row r="37" spans="1:4" x14ac:dyDescent="0.25">
      <c r="A37" s="225" t="s">
        <v>566</v>
      </c>
      <c r="B37" s="224" t="s">
        <v>235</v>
      </c>
      <c r="C37" s="219" t="s">
        <v>399</v>
      </c>
      <c r="D37" s="221" t="str">
        <f t="shared" si="0"/>
        <v>71EN</v>
      </c>
    </row>
    <row r="38" spans="1:4" x14ac:dyDescent="0.25">
      <c r="A38" s="225" t="s">
        <v>524</v>
      </c>
      <c r="B38" s="224" t="s">
        <v>236</v>
      </c>
      <c r="C38" s="219" t="s">
        <v>399</v>
      </c>
      <c r="D38" s="221" t="str">
        <f t="shared" si="0"/>
        <v>74EN</v>
      </c>
    </row>
    <row r="39" spans="1:4" x14ac:dyDescent="0.25">
      <c r="A39" s="225" t="s">
        <v>533</v>
      </c>
      <c r="B39" s="224" t="s">
        <v>237</v>
      </c>
      <c r="C39" s="219" t="s">
        <v>399</v>
      </c>
      <c r="D39" s="221" t="str">
        <f t="shared" si="0"/>
        <v>77EN</v>
      </c>
    </row>
    <row r="40" spans="1:4" x14ac:dyDescent="0.25">
      <c r="A40" s="225">
        <v>8011</v>
      </c>
      <c r="B40" s="224" t="s">
        <v>238</v>
      </c>
      <c r="C40" s="219" t="s">
        <v>402</v>
      </c>
      <c r="D40" s="221" t="str">
        <f t="shared" si="0"/>
        <v>8011</v>
      </c>
    </row>
    <row r="41" spans="1:4" x14ac:dyDescent="0.25">
      <c r="A41" s="225" t="s">
        <v>565</v>
      </c>
      <c r="B41" s="224" t="s">
        <v>193</v>
      </c>
      <c r="C41" s="219" t="s">
        <v>402</v>
      </c>
      <c r="D41" s="221" t="str">
        <f t="shared" si="0"/>
        <v>???</v>
      </c>
    </row>
    <row r="42" spans="1:4" x14ac:dyDescent="0.25">
      <c r="A42" s="225" t="s">
        <v>516</v>
      </c>
      <c r="B42" s="224" t="s">
        <v>194</v>
      </c>
      <c r="C42" s="219" t="s">
        <v>402</v>
      </c>
      <c r="D42" s="221" t="str">
        <f t="shared" si="0"/>
        <v>01EN</v>
      </c>
    </row>
    <row r="43" spans="1:4" x14ac:dyDescent="0.25">
      <c r="A43" s="225" t="s">
        <v>509</v>
      </c>
      <c r="B43" s="224" t="s">
        <v>195</v>
      </c>
      <c r="C43" s="219" t="s">
        <v>402</v>
      </c>
      <c r="D43" s="221" t="str">
        <f t="shared" si="0"/>
        <v>02EN</v>
      </c>
    </row>
    <row r="44" spans="1:4" x14ac:dyDescent="0.25">
      <c r="A44" s="225" t="s">
        <v>564</v>
      </c>
      <c r="B44" s="224" t="s">
        <v>196</v>
      </c>
      <c r="C44" s="219" t="s">
        <v>402</v>
      </c>
      <c r="D44" s="221" t="str">
        <f t="shared" si="0"/>
        <v>05EN</v>
      </c>
    </row>
    <row r="45" spans="1:4" x14ac:dyDescent="0.25">
      <c r="A45" s="225" t="s">
        <v>563</v>
      </c>
      <c r="B45" s="224" t="s">
        <v>197</v>
      </c>
      <c r="C45" s="219" t="s">
        <v>402</v>
      </c>
      <c r="D45" s="221" t="str">
        <f t="shared" si="0"/>
        <v>08EN</v>
      </c>
    </row>
    <row r="46" spans="1:4" x14ac:dyDescent="0.25">
      <c r="A46" s="225" t="s">
        <v>562</v>
      </c>
      <c r="B46" s="224" t="s">
        <v>228</v>
      </c>
      <c r="C46" s="219" t="s">
        <v>402</v>
      </c>
      <c r="D46" s="221" t="str">
        <f t="shared" si="0"/>
        <v>50EN</v>
      </c>
    </row>
    <row r="47" spans="1:4" x14ac:dyDescent="0.25">
      <c r="A47" s="225" t="s">
        <v>561</v>
      </c>
      <c r="B47" s="224" t="s">
        <v>229</v>
      </c>
      <c r="C47" s="219" t="s">
        <v>402</v>
      </c>
      <c r="D47" s="221" t="str">
        <f t="shared" si="0"/>
        <v>52EN</v>
      </c>
    </row>
    <row r="48" spans="1:4" x14ac:dyDescent="0.25">
      <c r="A48" s="225" t="s">
        <v>451</v>
      </c>
      <c r="B48" s="224" t="s">
        <v>239</v>
      </c>
      <c r="C48" s="288" t="s">
        <v>400</v>
      </c>
      <c r="D48" s="221" t="str">
        <f t="shared" si="0"/>
        <v>A16</v>
      </c>
    </row>
    <row r="49" spans="1:4" x14ac:dyDescent="0.25">
      <c r="A49" s="225" t="s">
        <v>451</v>
      </c>
      <c r="B49" s="224" t="s">
        <v>240</v>
      </c>
      <c r="C49" s="288"/>
      <c r="D49" s="221" t="str">
        <f t="shared" si="0"/>
        <v>A16</v>
      </c>
    </row>
    <row r="50" spans="1:4" x14ac:dyDescent="0.25">
      <c r="A50" s="225" t="s">
        <v>451</v>
      </c>
      <c r="B50" s="224" t="s">
        <v>241</v>
      </c>
      <c r="C50" s="288"/>
      <c r="D50" s="221" t="str">
        <f t="shared" si="0"/>
        <v>A16</v>
      </c>
    </row>
    <row r="51" spans="1:4" x14ac:dyDescent="0.25">
      <c r="A51" s="225" t="s">
        <v>451</v>
      </c>
      <c r="B51" s="224" t="s">
        <v>242</v>
      </c>
      <c r="C51" s="288"/>
      <c r="D51" s="221" t="str">
        <f t="shared" si="0"/>
        <v>A16</v>
      </c>
    </row>
    <row r="52" spans="1:4" x14ac:dyDescent="0.25">
      <c r="A52" s="225" t="s">
        <v>451</v>
      </c>
      <c r="B52" s="224" t="s">
        <v>243</v>
      </c>
      <c r="C52" s="288"/>
      <c r="D52" s="221" t="str">
        <f t="shared" si="0"/>
        <v>A16</v>
      </c>
    </row>
    <row r="53" spans="1:4" x14ac:dyDescent="0.25">
      <c r="A53" s="225" t="s">
        <v>451</v>
      </c>
      <c r="B53" s="224" t="s">
        <v>244</v>
      </c>
      <c r="C53" s="288"/>
      <c r="D53" s="221" t="str">
        <f t="shared" si="0"/>
        <v>A16</v>
      </c>
    </row>
    <row r="54" spans="1:4" x14ac:dyDescent="0.25">
      <c r="A54" s="225" t="s">
        <v>451</v>
      </c>
      <c r="B54" s="224" t="s">
        <v>245</v>
      </c>
      <c r="C54" s="288"/>
      <c r="D54" s="221" t="str">
        <f t="shared" si="0"/>
        <v>A16</v>
      </c>
    </row>
    <row r="55" spans="1:4" x14ac:dyDescent="0.25">
      <c r="A55" s="225" t="s">
        <v>451</v>
      </c>
      <c r="B55" s="224" t="s">
        <v>246</v>
      </c>
      <c r="C55" s="288"/>
      <c r="D55" s="221" t="str">
        <f t="shared" si="0"/>
        <v>A16</v>
      </c>
    </row>
    <row r="56" spans="1:4" x14ac:dyDescent="0.25">
      <c r="A56" s="225" t="s">
        <v>451</v>
      </c>
      <c r="B56" s="224" t="s">
        <v>247</v>
      </c>
      <c r="C56" s="288"/>
      <c r="D56" s="221" t="str">
        <f t="shared" si="0"/>
        <v>A16</v>
      </c>
    </row>
    <row r="57" spans="1:4" x14ac:dyDescent="0.25">
      <c r="A57" s="225" t="s">
        <v>423</v>
      </c>
      <c r="B57" s="224" t="s">
        <v>248</v>
      </c>
      <c r="C57" s="288" t="s">
        <v>401</v>
      </c>
      <c r="D57" s="221" t="str">
        <f t="shared" si="0"/>
        <v>A60</v>
      </c>
    </row>
    <row r="58" spans="1:4" x14ac:dyDescent="0.25">
      <c r="A58" s="225" t="s">
        <v>423</v>
      </c>
      <c r="B58" s="224" t="s">
        <v>249</v>
      </c>
      <c r="C58" s="288"/>
      <c r="D58" s="221" t="str">
        <f t="shared" si="0"/>
        <v>A60</v>
      </c>
    </row>
    <row r="59" spans="1:4" x14ac:dyDescent="0.25">
      <c r="A59" s="225" t="s">
        <v>423</v>
      </c>
      <c r="B59" s="224" t="s">
        <v>250</v>
      </c>
      <c r="C59" s="288"/>
      <c r="D59" s="221" t="str">
        <f t="shared" si="0"/>
        <v>A60</v>
      </c>
    </row>
    <row r="60" spans="1:4" x14ac:dyDescent="0.25">
      <c r="A60" s="225" t="s">
        <v>423</v>
      </c>
      <c r="B60" s="224" t="s">
        <v>251</v>
      </c>
      <c r="C60" s="288"/>
      <c r="D60" s="221" t="str">
        <f t="shared" si="0"/>
        <v>A60</v>
      </c>
    </row>
    <row r="61" spans="1:4" x14ac:dyDescent="0.25">
      <c r="A61" s="225" t="s">
        <v>423</v>
      </c>
      <c r="B61" s="224" t="s">
        <v>252</v>
      </c>
      <c r="C61" s="288"/>
      <c r="D61" s="221" t="str">
        <f t="shared" si="0"/>
        <v>A60</v>
      </c>
    </row>
    <row r="62" spans="1:4" x14ac:dyDescent="0.25">
      <c r="A62" s="225" t="s">
        <v>423</v>
      </c>
      <c r="B62" s="224" t="s">
        <v>253</v>
      </c>
      <c r="C62" s="288"/>
      <c r="D62" s="221" t="str">
        <f t="shared" si="0"/>
        <v>A60</v>
      </c>
    </row>
    <row r="63" spans="1:4" x14ac:dyDescent="0.25">
      <c r="A63" s="225" t="s">
        <v>462</v>
      </c>
      <c r="B63" s="224" t="s">
        <v>254</v>
      </c>
      <c r="C63" s="288" t="s">
        <v>399</v>
      </c>
      <c r="D63" s="221" t="str">
        <f t="shared" si="0"/>
        <v>B32</v>
      </c>
    </row>
    <row r="64" spans="1:4" x14ac:dyDescent="0.25">
      <c r="A64" s="225" t="s">
        <v>462</v>
      </c>
      <c r="B64" s="224" t="s">
        <v>255</v>
      </c>
      <c r="C64" s="288"/>
      <c r="D64" s="221" t="str">
        <f t="shared" si="0"/>
        <v>B32</v>
      </c>
    </row>
    <row r="65" spans="1:4" x14ac:dyDescent="0.25">
      <c r="A65" s="225" t="s">
        <v>462</v>
      </c>
      <c r="B65" s="224" t="s">
        <v>256</v>
      </c>
      <c r="C65" s="288"/>
      <c r="D65" s="221" t="str">
        <f t="shared" si="0"/>
        <v>B32</v>
      </c>
    </row>
    <row r="66" spans="1:4" x14ac:dyDescent="0.25">
      <c r="A66" s="225" t="s">
        <v>462</v>
      </c>
      <c r="B66" s="224" t="s">
        <v>257</v>
      </c>
      <c r="C66" s="288"/>
      <c r="D66" s="221" t="str">
        <f t="shared" ref="D66:D129" si="1">TRIM(A66)</f>
        <v>B32</v>
      </c>
    </row>
    <row r="67" spans="1:4" x14ac:dyDescent="0.25">
      <c r="A67" s="225" t="s">
        <v>462</v>
      </c>
      <c r="B67" s="224" t="s">
        <v>258</v>
      </c>
      <c r="C67" s="288"/>
      <c r="D67" s="221" t="str">
        <f t="shared" si="1"/>
        <v>B32</v>
      </c>
    </row>
    <row r="68" spans="1:4" x14ac:dyDescent="0.25">
      <c r="A68" s="225" t="s">
        <v>462</v>
      </c>
      <c r="B68" s="224" t="s">
        <v>259</v>
      </c>
      <c r="C68" s="288"/>
      <c r="D68" s="221" t="str">
        <f t="shared" si="1"/>
        <v>B32</v>
      </c>
    </row>
    <row r="69" spans="1:4" x14ac:dyDescent="0.25">
      <c r="A69" s="225" t="s">
        <v>560</v>
      </c>
      <c r="B69" s="224" t="s">
        <v>260</v>
      </c>
      <c r="C69" s="288" t="s">
        <v>402</v>
      </c>
      <c r="D69" s="221" t="str">
        <f t="shared" si="1"/>
        <v>B62</v>
      </c>
    </row>
    <row r="70" spans="1:4" x14ac:dyDescent="0.25">
      <c r="A70" s="225" t="s">
        <v>560</v>
      </c>
      <c r="B70" s="224" t="s">
        <v>261</v>
      </c>
      <c r="C70" s="288"/>
      <c r="D70" s="221" t="str">
        <f t="shared" si="1"/>
        <v>B62</v>
      </c>
    </row>
    <row r="71" spans="1:4" x14ac:dyDescent="0.25">
      <c r="A71" s="225" t="s">
        <v>560</v>
      </c>
      <c r="B71" s="224" t="s">
        <v>262</v>
      </c>
      <c r="C71" s="288"/>
      <c r="D71" s="221" t="str">
        <f t="shared" si="1"/>
        <v>B62</v>
      </c>
    </row>
    <row r="72" spans="1:4" x14ac:dyDescent="0.25">
      <c r="A72" s="225" t="s">
        <v>560</v>
      </c>
      <c r="B72" s="224" t="s">
        <v>263</v>
      </c>
      <c r="C72" s="288"/>
      <c r="D72" s="221" t="str">
        <f t="shared" si="1"/>
        <v>B62</v>
      </c>
    </row>
    <row r="73" spans="1:4" x14ac:dyDescent="0.25">
      <c r="A73" s="225" t="s">
        <v>560</v>
      </c>
      <c r="B73" s="224" t="s">
        <v>264</v>
      </c>
      <c r="C73" s="288"/>
      <c r="D73" s="221" t="str">
        <f t="shared" si="1"/>
        <v>B62</v>
      </c>
    </row>
    <row r="74" spans="1:4" x14ac:dyDescent="0.25">
      <c r="A74" s="225" t="s">
        <v>560</v>
      </c>
      <c r="B74" s="224" t="s">
        <v>265</v>
      </c>
      <c r="C74" s="288"/>
      <c r="D74" s="221" t="str">
        <f t="shared" si="1"/>
        <v>B62</v>
      </c>
    </row>
    <row r="75" spans="1:4" x14ac:dyDescent="0.25">
      <c r="A75" s="225" t="s">
        <v>426</v>
      </c>
      <c r="B75" s="224" t="s">
        <v>266</v>
      </c>
      <c r="C75" s="288" t="s">
        <v>397</v>
      </c>
      <c r="D75" s="221" t="str">
        <f t="shared" si="1"/>
        <v>C06</v>
      </c>
    </row>
    <row r="76" spans="1:4" x14ac:dyDescent="0.25">
      <c r="A76" s="225" t="s">
        <v>426</v>
      </c>
      <c r="B76" s="224" t="s">
        <v>267</v>
      </c>
      <c r="C76" s="288"/>
      <c r="D76" s="221" t="str">
        <f t="shared" si="1"/>
        <v>C06</v>
      </c>
    </row>
    <row r="77" spans="1:4" x14ac:dyDescent="0.25">
      <c r="A77" s="225" t="s">
        <v>426</v>
      </c>
      <c r="B77" s="224" t="s">
        <v>268</v>
      </c>
      <c r="C77" s="288"/>
      <c r="D77" s="221" t="str">
        <f t="shared" si="1"/>
        <v>C06</v>
      </c>
    </row>
    <row r="78" spans="1:4" x14ac:dyDescent="0.25">
      <c r="A78" s="225" t="s">
        <v>426</v>
      </c>
      <c r="B78" s="224" t="s">
        <v>269</v>
      </c>
      <c r="C78" s="288"/>
      <c r="D78" s="221" t="str">
        <f t="shared" si="1"/>
        <v>C06</v>
      </c>
    </row>
    <row r="79" spans="1:4" x14ac:dyDescent="0.25">
      <c r="A79" s="225" t="s">
        <v>426</v>
      </c>
      <c r="B79" s="224" t="s">
        <v>270</v>
      </c>
      <c r="C79" s="288"/>
      <c r="D79" s="221" t="str">
        <f t="shared" si="1"/>
        <v>C06</v>
      </c>
    </row>
    <row r="80" spans="1:4" x14ac:dyDescent="0.25">
      <c r="A80" s="225" t="s">
        <v>426</v>
      </c>
      <c r="B80" s="224" t="s">
        <v>271</v>
      </c>
      <c r="C80" s="288"/>
      <c r="D80" s="221" t="str">
        <f t="shared" si="1"/>
        <v>C06</v>
      </c>
    </row>
    <row r="81" spans="1:4" x14ac:dyDescent="0.25">
      <c r="A81" s="225" t="s">
        <v>426</v>
      </c>
      <c r="B81" s="224" t="s">
        <v>272</v>
      </c>
      <c r="C81" s="288"/>
      <c r="D81" s="221" t="str">
        <f t="shared" si="1"/>
        <v>C06</v>
      </c>
    </row>
    <row r="82" spans="1:4" x14ac:dyDescent="0.25">
      <c r="A82" s="225" t="s">
        <v>426</v>
      </c>
      <c r="B82" s="224" t="s">
        <v>273</v>
      </c>
      <c r="C82" s="288"/>
      <c r="D82" s="221" t="str">
        <f t="shared" si="1"/>
        <v>C06</v>
      </c>
    </row>
    <row r="83" spans="1:4" x14ac:dyDescent="0.25">
      <c r="A83" s="225" t="s">
        <v>426</v>
      </c>
      <c r="B83" s="224" t="s">
        <v>274</v>
      </c>
      <c r="C83" s="288"/>
      <c r="D83" s="221" t="str">
        <f t="shared" si="1"/>
        <v>C06</v>
      </c>
    </row>
    <row r="84" spans="1:4" x14ac:dyDescent="0.25">
      <c r="A84" s="225" t="s">
        <v>426</v>
      </c>
      <c r="B84" s="224" t="s">
        <v>275</v>
      </c>
      <c r="C84" s="288"/>
      <c r="D84" s="221" t="str">
        <f t="shared" si="1"/>
        <v>C06</v>
      </c>
    </row>
    <row r="85" spans="1:4" x14ac:dyDescent="0.25">
      <c r="A85" s="225" t="s">
        <v>426</v>
      </c>
      <c r="B85" s="224" t="s">
        <v>276</v>
      </c>
      <c r="C85" s="288"/>
      <c r="D85" s="221" t="str">
        <f t="shared" si="1"/>
        <v>C06</v>
      </c>
    </row>
    <row r="86" spans="1:4" x14ac:dyDescent="0.25">
      <c r="A86" s="225" t="s">
        <v>426</v>
      </c>
      <c r="B86" s="224" t="s">
        <v>277</v>
      </c>
      <c r="C86" s="288"/>
      <c r="D86" s="221" t="str">
        <f t="shared" si="1"/>
        <v>C06</v>
      </c>
    </row>
    <row r="87" spans="1:4" x14ac:dyDescent="0.25">
      <c r="A87" s="225" t="s">
        <v>426</v>
      </c>
      <c r="B87" s="224" t="s">
        <v>278</v>
      </c>
      <c r="C87" s="288"/>
      <c r="D87" s="221" t="str">
        <f t="shared" si="1"/>
        <v>C06</v>
      </c>
    </row>
    <row r="88" spans="1:4" x14ac:dyDescent="0.25">
      <c r="A88" s="225" t="s">
        <v>426</v>
      </c>
      <c r="B88" s="224" t="s">
        <v>279</v>
      </c>
      <c r="C88" s="288"/>
      <c r="D88" s="221" t="str">
        <f t="shared" si="1"/>
        <v>C06</v>
      </c>
    </row>
    <row r="89" spans="1:4" x14ac:dyDescent="0.25">
      <c r="A89" s="225" t="s">
        <v>459</v>
      </c>
      <c r="B89" s="224" t="s">
        <v>280</v>
      </c>
      <c r="C89" s="288" t="s">
        <v>397</v>
      </c>
      <c r="D89" s="221" t="str">
        <f t="shared" si="1"/>
        <v>C08</v>
      </c>
    </row>
    <row r="90" spans="1:4" x14ac:dyDescent="0.25">
      <c r="A90" s="225" t="s">
        <v>459</v>
      </c>
      <c r="B90" s="224" t="s">
        <v>281</v>
      </c>
      <c r="C90" s="288"/>
      <c r="D90" s="221" t="str">
        <f t="shared" si="1"/>
        <v>C08</v>
      </c>
    </row>
    <row r="91" spans="1:4" x14ac:dyDescent="0.25">
      <c r="A91" s="225" t="s">
        <v>459</v>
      </c>
      <c r="B91" s="224" t="s">
        <v>282</v>
      </c>
      <c r="C91" s="288"/>
      <c r="D91" s="221" t="str">
        <f t="shared" si="1"/>
        <v>C08</v>
      </c>
    </row>
    <row r="92" spans="1:4" x14ac:dyDescent="0.25">
      <c r="A92" s="225" t="s">
        <v>459</v>
      </c>
      <c r="B92" s="224" t="s">
        <v>283</v>
      </c>
      <c r="C92" s="288"/>
      <c r="D92" s="221" t="str">
        <f t="shared" si="1"/>
        <v>C08</v>
      </c>
    </row>
    <row r="93" spans="1:4" x14ac:dyDescent="0.25">
      <c r="A93" s="225" t="s">
        <v>459</v>
      </c>
      <c r="B93" s="224" t="s">
        <v>284</v>
      </c>
      <c r="C93" s="288"/>
      <c r="D93" s="221" t="str">
        <f t="shared" si="1"/>
        <v>C08</v>
      </c>
    </row>
    <row r="94" spans="1:4" x14ac:dyDescent="0.25">
      <c r="A94" s="225" t="s">
        <v>459</v>
      </c>
      <c r="B94" s="224" t="s">
        <v>285</v>
      </c>
      <c r="C94" s="288"/>
      <c r="D94" s="221" t="str">
        <f t="shared" si="1"/>
        <v>C08</v>
      </c>
    </row>
    <row r="95" spans="1:4" x14ac:dyDescent="0.25">
      <c r="A95" s="225" t="s">
        <v>459</v>
      </c>
      <c r="B95" s="224" t="s">
        <v>286</v>
      </c>
      <c r="C95" s="288"/>
      <c r="D95" s="221" t="str">
        <f t="shared" si="1"/>
        <v>C08</v>
      </c>
    </row>
    <row r="96" spans="1:4" x14ac:dyDescent="0.25">
      <c r="A96" s="225" t="s">
        <v>559</v>
      </c>
      <c r="B96" s="224" t="s">
        <v>287</v>
      </c>
      <c r="C96" s="288" t="s">
        <v>402</v>
      </c>
      <c r="D96" s="221" t="str">
        <f t="shared" si="1"/>
        <v>E30</v>
      </c>
    </row>
    <row r="97" spans="1:4" x14ac:dyDescent="0.25">
      <c r="A97" s="225" t="s">
        <v>559</v>
      </c>
      <c r="B97" s="224" t="s">
        <v>288</v>
      </c>
      <c r="C97" s="288"/>
      <c r="D97" s="221" t="str">
        <f t="shared" si="1"/>
        <v>E30</v>
      </c>
    </row>
    <row r="98" spans="1:4" x14ac:dyDescent="0.25">
      <c r="A98" s="225" t="s">
        <v>559</v>
      </c>
      <c r="B98" s="224" t="s">
        <v>289</v>
      </c>
      <c r="C98" s="288"/>
      <c r="D98" s="221" t="str">
        <f t="shared" si="1"/>
        <v>E30</v>
      </c>
    </row>
    <row r="99" spans="1:4" x14ac:dyDescent="0.25">
      <c r="A99" s="225" t="s">
        <v>559</v>
      </c>
      <c r="B99" s="224" t="s">
        <v>290</v>
      </c>
      <c r="C99" s="288"/>
      <c r="D99" s="221" t="str">
        <f t="shared" si="1"/>
        <v>E30</v>
      </c>
    </row>
    <row r="100" spans="1:4" x14ac:dyDescent="0.25">
      <c r="A100" s="225" t="s">
        <v>559</v>
      </c>
      <c r="B100" s="224" t="s">
        <v>291</v>
      </c>
      <c r="C100" s="288"/>
      <c r="D100" s="221" t="str">
        <f t="shared" si="1"/>
        <v>E30</v>
      </c>
    </row>
    <row r="101" spans="1:4" x14ac:dyDescent="0.25">
      <c r="A101" s="225" t="s">
        <v>559</v>
      </c>
      <c r="B101" s="224" t="s">
        <v>292</v>
      </c>
      <c r="C101" s="288"/>
      <c r="D101" s="221" t="str">
        <f t="shared" si="1"/>
        <v>E30</v>
      </c>
    </row>
    <row r="102" spans="1:4" x14ac:dyDescent="0.25">
      <c r="A102" s="225" t="s">
        <v>558</v>
      </c>
      <c r="B102" s="224" t="s">
        <v>293</v>
      </c>
      <c r="C102" s="288" t="s">
        <v>402</v>
      </c>
      <c r="D102" s="221" t="str">
        <f t="shared" si="1"/>
        <v>E40</v>
      </c>
    </row>
    <row r="103" spans="1:4" x14ac:dyDescent="0.25">
      <c r="A103" s="225" t="s">
        <v>558</v>
      </c>
      <c r="B103" s="224" t="s">
        <v>294</v>
      </c>
      <c r="C103" s="288"/>
      <c r="D103" s="221" t="str">
        <f t="shared" si="1"/>
        <v>E40</v>
      </c>
    </row>
    <row r="104" spans="1:4" x14ac:dyDescent="0.25">
      <c r="A104" s="225" t="s">
        <v>558</v>
      </c>
      <c r="B104" s="224" t="s">
        <v>295</v>
      </c>
      <c r="C104" s="288"/>
      <c r="D104" s="221" t="str">
        <f t="shared" si="1"/>
        <v>E40</v>
      </c>
    </row>
    <row r="105" spans="1:4" x14ac:dyDescent="0.25">
      <c r="A105" s="225" t="s">
        <v>558</v>
      </c>
      <c r="B105" s="224" t="s">
        <v>296</v>
      </c>
      <c r="C105" s="288"/>
      <c r="D105" s="221" t="str">
        <f t="shared" si="1"/>
        <v>E40</v>
      </c>
    </row>
    <row r="106" spans="1:4" x14ac:dyDescent="0.25">
      <c r="A106" s="225" t="s">
        <v>558</v>
      </c>
      <c r="B106" s="224" t="s">
        <v>297</v>
      </c>
      <c r="C106" s="288"/>
      <c r="D106" s="221" t="str">
        <f t="shared" si="1"/>
        <v>E40</v>
      </c>
    </row>
    <row r="107" spans="1:4" x14ac:dyDescent="0.25">
      <c r="A107" s="225" t="s">
        <v>558</v>
      </c>
      <c r="B107" s="224" t="s">
        <v>298</v>
      </c>
      <c r="C107" s="288"/>
      <c r="D107" s="221" t="str">
        <f t="shared" si="1"/>
        <v>E40</v>
      </c>
    </row>
    <row r="108" spans="1:4" x14ac:dyDescent="0.25">
      <c r="A108" s="225" t="s">
        <v>434</v>
      </c>
      <c r="B108" s="224" t="s">
        <v>299</v>
      </c>
      <c r="C108" s="288" t="s">
        <v>398</v>
      </c>
      <c r="D108" s="221" t="str">
        <f t="shared" si="1"/>
        <v>G02</v>
      </c>
    </row>
    <row r="109" spans="1:4" x14ac:dyDescent="0.25">
      <c r="A109" s="225" t="s">
        <v>434</v>
      </c>
      <c r="B109" s="224" t="s">
        <v>300</v>
      </c>
      <c r="C109" s="288"/>
      <c r="D109" s="221" t="str">
        <f t="shared" si="1"/>
        <v>G02</v>
      </c>
    </row>
    <row r="110" spans="1:4" x14ac:dyDescent="0.25">
      <c r="A110" s="225" t="s">
        <v>434</v>
      </c>
      <c r="B110" s="224" t="s">
        <v>301</v>
      </c>
      <c r="C110" s="288"/>
      <c r="D110" s="221" t="str">
        <f t="shared" si="1"/>
        <v>G02</v>
      </c>
    </row>
    <row r="111" spans="1:4" x14ac:dyDescent="0.25">
      <c r="A111" s="225" t="s">
        <v>434</v>
      </c>
      <c r="B111" s="224" t="s">
        <v>302</v>
      </c>
      <c r="C111" s="288"/>
      <c r="D111" s="221" t="str">
        <f t="shared" si="1"/>
        <v>G02</v>
      </c>
    </row>
    <row r="112" spans="1:4" x14ac:dyDescent="0.25">
      <c r="A112" s="225" t="s">
        <v>434</v>
      </c>
      <c r="B112" s="224" t="s">
        <v>303</v>
      </c>
      <c r="C112" s="288"/>
      <c r="D112" s="221" t="str">
        <f t="shared" si="1"/>
        <v>G02</v>
      </c>
    </row>
    <row r="113" spans="1:4" x14ac:dyDescent="0.25">
      <c r="A113" s="225" t="s">
        <v>434</v>
      </c>
      <c r="B113" s="224" t="s">
        <v>304</v>
      </c>
      <c r="C113" s="288"/>
      <c r="D113" s="221" t="str">
        <f t="shared" si="1"/>
        <v>G02</v>
      </c>
    </row>
    <row r="114" spans="1:4" x14ac:dyDescent="0.25">
      <c r="A114" s="225" t="s">
        <v>434</v>
      </c>
      <c r="B114" s="224" t="s">
        <v>305</v>
      </c>
      <c r="C114" s="288"/>
      <c r="D114" s="221" t="str">
        <f t="shared" si="1"/>
        <v>G02</v>
      </c>
    </row>
    <row r="115" spans="1:4" x14ac:dyDescent="0.25">
      <c r="A115" s="225" t="s">
        <v>434</v>
      </c>
      <c r="B115" s="224" t="s">
        <v>306</v>
      </c>
      <c r="C115" s="288"/>
      <c r="D115" s="221" t="str">
        <f t="shared" si="1"/>
        <v>G02</v>
      </c>
    </row>
    <row r="116" spans="1:4" x14ac:dyDescent="0.25">
      <c r="A116" s="225" t="s">
        <v>439</v>
      </c>
      <c r="B116" s="224" t="s">
        <v>307</v>
      </c>
      <c r="C116" s="288" t="s">
        <v>399</v>
      </c>
      <c r="D116" s="221" t="str">
        <f t="shared" si="1"/>
        <v>G32</v>
      </c>
    </row>
    <row r="117" spans="1:4" x14ac:dyDescent="0.25">
      <c r="A117" s="225" t="s">
        <v>439</v>
      </c>
      <c r="B117" s="224" t="s">
        <v>308</v>
      </c>
      <c r="C117" s="288"/>
      <c r="D117" s="221" t="str">
        <f t="shared" si="1"/>
        <v>G32</v>
      </c>
    </row>
    <row r="118" spans="1:4" x14ac:dyDescent="0.25">
      <c r="A118" s="225" t="s">
        <v>439</v>
      </c>
      <c r="B118" s="224" t="s">
        <v>309</v>
      </c>
      <c r="C118" s="288"/>
      <c r="D118" s="221" t="str">
        <f t="shared" si="1"/>
        <v>G32</v>
      </c>
    </row>
    <row r="119" spans="1:4" x14ac:dyDescent="0.25">
      <c r="A119" s="225" t="s">
        <v>439</v>
      </c>
      <c r="B119" s="224" t="s">
        <v>310</v>
      </c>
      <c r="C119" s="288"/>
      <c r="D119" s="221" t="str">
        <f t="shared" si="1"/>
        <v>G32</v>
      </c>
    </row>
    <row r="120" spans="1:4" x14ac:dyDescent="0.25">
      <c r="A120" s="225" t="s">
        <v>439</v>
      </c>
      <c r="B120" s="224" t="s">
        <v>311</v>
      </c>
      <c r="C120" s="288"/>
      <c r="D120" s="221" t="str">
        <f t="shared" si="1"/>
        <v>G32</v>
      </c>
    </row>
    <row r="121" spans="1:4" x14ac:dyDescent="0.25">
      <c r="A121" s="225" t="s">
        <v>439</v>
      </c>
      <c r="B121" s="224" t="s">
        <v>312</v>
      </c>
      <c r="C121" s="288"/>
      <c r="D121" s="221" t="str">
        <f t="shared" si="1"/>
        <v>G32</v>
      </c>
    </row>
    <row r="122" spans="1:4" x14ac:dyDescent="0.25">
      <c r="A122" s="225" t="s">
        <v>439</v>
      </c>
      <c r="B122" s="224" t="s">
        <v>313</v>
      </c>
      <c r="C122" s="288"/>
      <c r="D122" s="221" t="str">
        <f t="shared" si="1"/>
        <v>G32</v>
      </c>
    </row>
    <row r="123" spans="1:4" x14ac:dyDescent="0.25">
      <c r="A123" s="225" t="s">
        <v>439</v>
      </c>
      <c r="B123" s="224" t="s">
        <v>314</v>
      </c>
      <c r="C123" s="288"/>
      <c r="D123" s="221" t="str">
        <f t="shared" si="1"/>
        <v>G32</v>
      </c>
    </row>
    <row r="124" spans="1:4" x14ac:dyDescent="0.25">
      <c r="A124" s="225" t="s">
        <v>439</v>
      </c>
      <c r="B124" s="224" t="s">
        <v>315</v>
      </c>
      <c r="C124" s="288"/>
      <c r="D124" s="221" t="str">
        <f t="shared" si="1"/>
        <v>G32</v>
      </c>
    </row>
    <row r="125" spans="1:4" x14ac:dyDescent="0.25">
      <c r="A125" s="225" t="s">
        <v>439</v>
      </c>
      <c r="B125" s="224" t="s">
        <v>316</v>
      </c>
      <c r="C125" s="288"/>
      <c r="D125" s="221" t="str">
        <f t="shared" si="1"/>
        <v>G32</v>
      </c>
    </row>
    <row r="126" spans="1:4" x14ac:dyDescent="0.25">
      <c r="A126" s="225" t="s">
        <v>439</v>
      </c>
      <c r="B126" s="224" t="s">
        <v>317</v>
      </c>
      <c r="C126" s="288"/>
      <c r="D126" s="221" t="str">
        <f t="shared" si="1"/>
        <v>G32</v>
      </c>
    </row>
    <row r="127" spans="1:4" x14ac:dyDescent="0.25">
      <c r="A127" s="225" t="s">
        <v>439</v>
      </c>
      <c r="B127" s="224" t="s">
        <v>318</v>
      </c>
      <c r="C127" s="288"/>
      <c r="D127" s="221" t="str">
        <f t="shared" si="1"/>
        <v>G32</v>
      </c>
    </row>
    <row r="128" spans="1:4" x14ac:dyDescent="0.25">
      <c r="A128" s="225" t="s">
        <v>439</v>
      </c>
      <c r="B128" s="224" t="s">
        <v>319</v>
      </c>
      <c r="C128" s="288"/>
      <c r="D128" s="221" t="str">
        <f t="shared" si="1"/>
        <v>G32</v>
      </c>
    </row>
    <row r="129" spans="1:4" x14ac:dyDescent="0.25">
      <c r="A129" s="225" t="s">
        <v>439</v>
      </c>
      <c r="B129" s="224" t="s">
        <v>320</v>
      </c>
      <c r="C129" s="288"/>
      <c r="D129" s="221" t="str">
        <f t="shared" si="1"/>
        <v>G32</v>
      </c>
    </row>
    <row r="130" spans="1:4" x14ac:dyDescent="0.25">
      <c r="A130" s="225" t="s">
        <v>557</v>
      </c>
      <c r="B130" s="224" t="s">
        <v>321</v>
      </c>
      <c r="C130" s="288" t="s">
        <v>402</v>
      </c>
      <c r="D130" s="221" t="str">
        <f t="shared" ref="D130:D193" si="2">TRIM(A130)</f>
        <v>G62</v>
      </c>
    </row>
    <row r="131" spans="1:4" x14ac:dyDescent="0.25">
      <c r="A131" s="225" t="s">
        <v>557</v>
      </c>
      <c r="B131" s="224" t="s">
        <v>322</v>
      </c>
      <c r="C131" s="288"/>
      <c r="D131" s="221" t="str">
        <f t="shared" si="2"/>
        <v>G62</v>
      </c>
    </row>
    <row r="132" spans="1:4" x14ac:dyDescent="0.25">
      <c r="A132" s="225" t="s">
        <v>557</v>
      </c>
      <c r="B132" s="224" t="s">
        <v>323</v>
      </c>
      <c r="C132" s="288"/>
      <c r="D132" s="221" t="str">
        <f t="shared" si="2"/>
        <v>G62</v>
      </c>
    </row>
    <row r="133" spans="1:4" x14ac:dyDescent="0.25">
      <c r="A133" s="225" t="s">
        <v>557</v>
      </c>
      <c r="B133" s="224" t="s">
        <v>324</v>
      </c>
      <c r="C133" s="288"/>
      <c r="D133" s="221" t="str">
        <f t="shared" si="2"/>
        <v>G62</v>
      </c>
    </row>
    <row r="134" spans="1:4" x14ac:dyDescent="0.25">
      <c r="A134" s="225" t="s">
        <v>557</v>
      </c>
      <c r="B134" s="224" t="s">
        <v>325</v>
      </c>
      <c r="C134" s="288"/>
      <c r="D134" s="221" t="str">
        <f t="shared" si="2"/>
        <v>G62</v>
      </c>
    </row>
    <row r="135" spans="1:4" x14ac:dyDescent="0.25">
      <c r="A135" s="225" t="s">
        <v>557</v>
      </c>
      <c r="B135" s="224" t="s">
        <v>326</v>
      </c>
      <c r="C135" s="288"/>
      <c r="D135" s="221" t="str">
        <f t="shared" si="2"/>
        <v>G62</v>
      </c>
    </row>
    <row r="136" spans="1:4" x14ac:dyDescent="0.25">
      <c r="A136" s="225" t="s">
        <v>557</v>
      </c>
      <c r="B136" s="224" t="s">
        <v>327</v>
      </c>
      <c r="C136" s="288"/>
      <c r="D136" s="221" t="str">
        <f t="shared" si="2"/>
        <v>G62</v>
      </c>
    </row>
    <row r="137" spans="1:4" x14ac:dyDescent="0.25">
      <c r="A137" s="225" t="s">
        <v>557</v>
      </c>
      <c r="B137" s="224" t="s">
        <v>328</v>
      </c>
      <c r="C137" s="288"/>
      <c r="D137" s="221" t="str">
        <f t="shared" si="2"/>
        <v>G62</v>
      </c>
    </row>
    <row r="138" spans="1:4" x14ac:dyDescent="0.25">
      <c r="A138" s="225" t="s">
        <v>557</v>
      </c>
      <c r="B138" s="224" t="s">
        <v>329</v>
      </c>
      <c r="C138" s="288"/>
      <c r="D138" s="221" t="str">
        <f t="shared" si="2"/>
        <v>G62</v>
      </c>
    </row>
    <row r="139" spans="1:4" x14ac:dyDescent="0.25">
      <c r="A139" s="225" t="s">
        <v>557</v>
      </c>
      <c r="B139" s="224" t="s">
        <v>330</v>
      </c>
      <c r="C139" s="288"/>
      <c r="D139" s="221" t="str">
        <f t="shared" si="2"/>
        <v>G62</v>
      </c>
    </row>
    <row r="140" spans="1:4" x14ac:dyDescent="0.25">
      <c r="A140" s="225" t="s">
        <v>557</v>
      </c>
      <c r="B140" s="224" t="s">
        <v>331</v>
      </c>
      <c r="C140" s="288"/>
      <c r="D140" s="221" t="str">
        <f t="shared" si="2"/>
        <v>G62</v>
      </c>
    </row>
    <row r="141" spans="1:4" x14ac:dyDescent="0.25">
      <c r="A141" s="225" t="s">
        <v>557</v>
      </c>
      <c r="B141" s="224" t="s">
        <v>332</v>
      </c>
      <c r="C141" s="288"/>
      <c r="D141" s="221" t="str">
        <f t="shared" si="2"/>
        <v>G62</v>
      </c>
    </row>
    <row r="142" spans="1:4" x14ac:dyDescent="0.25">
      <c r="A142" s="225" t="s">
        <v>466</v>
      </c>
      <c r="B142" s="224" t="s">
        <v>333</v>
      </c>
      <c r="C142" s="226" t="s">
        <v>402</v>
      </c>
      <c r="D142" s="221" t="str">
        <f t="shared" si="2"/>
        <v>M1A</v>
      </c>
    </row>
    <row r="143" spans="1:4" x14ac:dyDescent="0.25">
      <c r="A143" s="225" t="s">
        <v>473</v>
      </c>
      <c r="B143" s="224" t="s">
        <v>334</v>
      </c>
      <c r="C143" s="226" t="s">
        <v>402</v>
      </c>
      <c r="D143" s="221" t="str">
        <f t="shared" si="2"/>
        <v>M1B</v>
      </c>
    </row>
    <row r="144" spans="1:4" x14ac:dyDescent="0.25">
      <c r="A144" s="225" t="s">
        <v>556</v>
      </c>
      <c r="B144" s="224" t="s">
        <v>335</v>
      </c>
      <c r="C144" s="288" t="s">
        <v>402</v>
      </c>
      <c r="D144" s="221" t="str">
        <f t="shared" si="2"/>
        <v>R02</v>
      </c>
    </row>
    <row r="145" spans="1:4" x14ac:dyDescent="0.25">
      <c r="A145" s="225" t="s">
        <v>556</v>
      </c>
      <c r="B145" s="224" t="s">
        <v>336</v>
      </c>
      <c r="C145" s="288"/>
      <c r="D145" s="221" t="str">
        <f t="shared" si="2"/>
        <v>R02</v>
      </c>
    </row>
    <row r="146" spans="1:4" x14ac:dyDescent="0.25">
      <c r="A146" s="225" t="s">
        <v>556</v>
      </c>
      <c r="B146" s="224" t="s">
        <v>337</v>
      </c>
      <c r="C146" s="288"/>
      <c r="D146" s="221" t="str">
        <f t="shared" si="2"/>
        <v>R02</v>
      </c>
    </row>
    <row r="147" spans="1:4" x14ac:dyDescent="0.25">
      <c r="A147" s="225" t="s">
        <v>556</v>
      </c>
      <c r="B147" s="224" t="s">
        <v>338</v>
      </c>
      <c r="C147" s="288"/>
      <c r="D147" s="221" t="str">
        <f t="shared" si="2"/>
        <v>R02</v>
      </c>
    </row>
    <row r="148" spans="1:4" x14ac:dyDescent="0.25">
      <c r="A148" s="225" t="s">
        <v>556</v>
      </c>
      <c r="B148" s="224" t="s">
        <v>339</v>
      </c>
      <c r="C148" s="288"/>
      <c r="D148" s="221" t="str">
        <f t="shared" si="2"/>
        <v>R02</v>
      </c>
    </row>
    <row r="149" spans="1:4" x14ac:dyDescent="0.25">
      <c r="A149" s="225" t="s">
        <v>556</v>
      </c>
      <c r="B149" s="224" t="s">
        <v>340</v>
      </c>
      <c r="C149" s="288"/>
      <c r="D149" s="221" t="str">
        <f t="shared" si="2"/>
        <v>R02</v>
      </c>
    </row>
    <row r="150" spans="1:4" x14ac:dyDescent="0.25">
      <c r="A150" s="225" t="s">
        <v>442</v>
      </c>
      <c r="B150" s="224" t="s">
        <v>341</v>
      </c>
      <c r="C150" s="288" t="s">
        <v>402</v>
      </c>
      <c r="D150" s="221" t="str">
        <f t="shared" si="2"/>
        <v>S10</v>
      </c>
    </row>
    <row r="151" spans="1:4" x14ac:dyDescent="0.25">
      <c r="A151" s="225" t="s">
        <v>442</v>
      </c>
      <c r="B151" s="224" t="s">
        <v>342</v>
      </c>
      <c r="C151" s="288"/>
      <c r="D151" s="221" t="str">
        <f t="shared" si="2"/>
        <v>S10</v>
      </c>
    </row>
    <row r="152" spans="1:4" x14ac:dyDescent="0.25">
      <c r="A152" s="225" t="s">
        <v>442</v>
      </c>
      <c r="B152" s="224" t="s">
        <v>343</v>
      </c>
      <c r="C152" s="288"/>
      <c r="D152" s="221" t="str">
        <f t="shared" si="2"/>
        <v>S10</v>
      </c>
    </row>
    <row r="153" spans="1:4" x14ac:dyDescent="0.25">
      <c r="A153" s="225" t="s">
        <v>442</v>
      </c>
      <c r="B153" s="224" t="s">
        <v>344</v>
      </c>
      <c r="C153" s="288"/>
      <c r="D153" s="221" t="str">
        <f t="shared" si="2"/>
        <v>S10</v>
      </c>
    </row>
    <row r="154" spans="1:4" x14ac:dyDescent="0.25">
      <c r="A154" s="225" t="s">
        <v>442</v>
      </c>
      <c r="B154" s="224" t="s">
        <v>345</v>
      </c>
      <c r="C154" s="288"/>
      <c r="D154" s="221" t="str">
        <f t="shared" si="2"/>
        <v>S10</v>
      </c>
    </row>
    <row r="155" spans="1:4" x14ac:dyDescent="0.25">
      <c r="A155" s="225" t="s">
        <v>442</v>
      </c>
      <c r="B155" s="224" t="s">
        <v>346</v>
      </c>
      <c r="C155" s="288"/>
      <c r="D155" s="221" t="str">
        <f t="shared" si="2"/>
        <v>S10</v>
      </c>
    </row>
    <row r="156" spans="1:4" x14ac:dyDescent="0.25">
      <c r="A156" s="225" t="s">
        <v>442</v>
      </c>
      <c r="B156" s="224" t="s">
        <v>347</v>
      </c>
      <c r="C156" s="288"/>
      <c r="D156" s="221" t="str">
        <f t="shared" si="2"/>
        <v>S10</v>
      </c>
    </row>
    <row r="157" spans="1:4" x14ac:dyDescent="0.25">
      <c r="A157" s="225" t="s">
        <v>442</v>
      </c>
      <c r="B157" s="224" t="s">
        <v>348</v>
      </c>
      <c r="C157" s="288"/>
      <c r="D157" s="221" t="str">
        <f t="shared" si="2"/>
        <v>S10</v>
      </c>
    </row>
    <row r="158" spans="1:4" x14ac:dyDescent="0.25">
      <c r="A158" s="225" t="s">
        <v>431</v>
      </c>
      <c r="B158" s="224" t="s">
        <v>349</v>
      </c>
      <c r="C158" s="288" t="s">
        <v>402</v>
      </c>
      <c r="D158" s="221" t="str">
        <f t="shared" si="2"/>
        <v>S14</v>
      </c>
    </row>
    <row r="159" spans="1:4" x14ac:dyDescent="0.25">
      <c r="A159" s="225" t="s">
        <v>431</v>
      </c>
      <c r="B159" s="224" t="s">
        <v>350</v>
      </c>
      <c r="C159" s="288"/>
      <c r="D159" s="221" t="str">
        <f t="shared" si="2"/>
        <v>S14</v>
      </c>
    </row>
    <row r="160" spans="1:4" x14ac:dyDescent="0.25">
      <c r="A160" s="225" t="s">
        <v>431</v>
      </c>
      <c r="B160" s="224" t="s">
        <v>351</v>
      </c>
      <c r="C160" s="288"/>
      <c r="D160" s="221" t="str">
        <f t="shared" si="2"/>
        <v>S14</v>
      </c>
    </row>
    <row r="161" spans="1:4" x14ac:dyDescent="0.25">
      <c r="A161" s="225" t="s">
        <v>431</v>
      </c>
      <c r="B161" s="224" t="s">
        <v>352</v>
      </c>
      <c r="C161" s="288"/>
      <c r="D161" s="221" t="str">
        <f t="shared" si="2"/>
        <v>S14</v>
      </c>
    </row>
    <row r="162" spans="1:4" x14ac:dyDescent="0.25">
      <c r="A162" s="225" t="s">
        <v>431</v>
      </c>
      <c r="B162" s="224" t="s">
        <v>353</v>
      </c>
      <c r="C162" s="288"/>
      <c r="D162" s="221" t="str">
        <f t="shared" si="2"/>
        <v>S14</v>
      </c>
    </row>
    <row r="163" spans="1:4" x14ac:dyDescent="0.25">
      <c r="A163" s="225" t="s">
        <v>431</v>
      </c>
      <c r="B163" s="224" t="s">
        <v>354</v>
      </c>
      <c r="C163" s="288"/>
      <c r="D163" s="221" t="str">
        <f t="shared" si="2"/>
        <v>S14</v>
      </c>
    </row>
    <row r="164" spans="1:4" x14ac:dyDescent="0.25">
      <c r="A164" s="225" t="s">
        <v>431</v>
      </c>
      <c r="B164" s="224" t="s">
        <v>355</v>
      </c>
      <c r="C164" s="288"/>
      <c r="D164" s="221" t="str">
        <f t="shared" si="2"/>
        <v>S14</v>
      </c>
    </row>
    <row r="165" spans="1:4" x14ac:dyDescent="0.25">
      <c r="A165" s="225" t="s">
        <v>494</v>
      </c>
      <c r="B165" s="224" t="s">
        <v>356</v>
      </c>
      <c r="C165" s="226" t="s">
        <v>402</v>
      </c>
      <c r="D165" s="221" t="str">
        <f t="shared" si="2"/>
        <v>S350</v>
      </c>
    </row>
    <row r="166" spans="1:4" x14ac:dyDescent="0.25">
      <c r="A166" s="225" t="s">
        <v>84</v>
      </c>
      <c r="B166" s="224" t="s">
        <v>357</v>
      </c>
      <c r="C166" s="288" t="s">
        <v>402</v>
      </c>
      <c r="D166" s="221" t="str">
        <f t="shared" si="2"/>
        <v>S5</v>
      </c>
    </row>
    <row r="167" spans="1:4" x14ac:dyDescent="0.25">
      <c r="A167" s="225" t="s">
        <v>84</v>
      </c>
      <c r="B167" s="224" t="s">
        <v>358</v>
      </c>
      <c r="C167" s="288"/>
      <c r="D167" s="221" t="str">
        <f t="shared" si="2"/>
        <v>S5</v>
      </c>
    </row>
    <row r="168" spans="1:4" x14ac:dyDescent="0.25">
      <c r="A168" s="225" t="s">
        <v>84</v>
      </c>
      <c r="B168" s="224" t="s">
        <v>359</v>
      </c>
      <c r="C168" s="288"/>
      <c r="D168" s="221" t="str">
        <f t="shared" si="2"/>
        <v>S5</v>
      </c>
    </row>
    <row r="169" spans="1:4" x14ac:dyDescent="0.25">
      <c r="A169" s="225" t="s">
        <v>85</v>
      </c>
      <c r="B169" s="224" t="s">
        <v>360</v>
      </c>
      <c r="C169" s="288"/>
      <c r="D169" s="221" t="str">
        <f t="shared" si="2"/>
        <v>S6A</v>
      </c>
    </row>
    <row r="170" spans="1:4" x14ac:dyDescent="0.25">
      <c r="A170" s="225" t="s">
        <v>85</v>
      </c>
      <c r="B170" s="224" t="s">
        <v>361</v>
      </c>
      <c r="C170" s="288"/>
      <c r="D170" s="221" t="str">
        <f t="shared" si="2"/>
        <v>S6A</v>
      </c>
    </row>
    <row r="171" spans="1:4" x14ac:dyDescent="0.25">
      <c r="A171" s="225" t="s">
        <v>85</v>
      </c>
      <c r="B171" s="224" t="s">
        <v>362</v>
      </c>
      <c r="C171" s="288"/>
      <c r="D171" s="221" t="str">
        <f t="shared" si="2"/>
        <v>S6A</v>
      </c>
    </row>
    <row r="172" spans="1:4" x14ac:dyDescent="0.25">
      <c r="A172" s="225" t="s">
        <v>555</v>
      </c>
      <c r="B172" s="224" t="s">
        <v>363</v>
      </c>
      <c r="C172" s="226" t="s">
        <v>402</v>
      </c>
      <c r="D172" s="221" t="str">
        <f t="shared" si="2"/>
        <v>SC1</v>
      </c>
    </row>
    <row r="173" spans="1:4" x14ac:dyDescent="0.25">
      <c r="A173" s="225" t="s">
        <v>554</v>
      </c>
      <c r="B173" s="224" t="s">
        <v>364</v>
      </c>
      <c r="C173" s="288" t="s">
        <v>402</v>
      </c>
      <c r="D173" s="221" t="str">
        <f t="shared" si="2"/>
        <v>T-C&amp;I</v>
      </c>
    </row>
    <row r="174" spans="1:4" x14ac:dyDescent="0.25">
      <c r="A174" s="225" t="s">
        <v>554</v>
      </c>
      <c r="B174" s="224" t="s">
        <v>365</v>
      </c>
      <c r="C174" s="288"/>
      <c r="D174" s="221" t="str">
        <f t="shared" si="2"/>
        <v>T-C&amp;I</v>
      </c>
    </row>
    <row r="175" spans="1:4" x14ac:dyDescent="0.25">
      <c r="A175" s="225" t="s">
        <v>554</v>
      </c>
      <c r="B175" s="224" t="s">
        <v>366</v>
      </c>
      <c r="C175" s="288"/>
      <c r="D175" s="221" t="str">
        <f t="shared" si="2"/>
        <v>T-C&amp;I</v>
      </c>
    </row>
    <row r="176" spans="1:4" x14ac:dyDescent="0.25">
      <c r="A176" s="225" t="s">
        <v>554</v>
      </c>
      <c r="B176" s="224" t="s">
        <v>367</v>
      </c>
      <c r="C176" s="288"/>
      <c r="D176" s="221" t="str">
        <f t="shared" si="2"/>
        <v>T-C&amp;I</v>
      </c>
    </row>
    <row r="177" spans="1:4" x14ac:dyDescent="0.25">
      <c r="A177" s="225" t="s">
        <v>554</v>
      </c>
      <c r="B177" s="224" t="s">
        <v>368</v>
      </c>
      <c r="C177" s="288"/>
      <c r="D177" s="221" t="str">
        <f t="shared" si="2"/>
        <v>T-C&amp;I</v>
      </c>
    </row>
    <row r="178" spans="1:4" x14ac:dyDescent="0.25">
      <c r="A178" s="225" t="s">
        <v>554</v>
      </c>
      <c r="B178" s="224" t="s">
        <v>369</v>
      </c>
      <c r="C178" s="288"/>
      <c r="D178" s="221" t="str">
        <f t="shared" si="2"/>
        <v>T-C&amp;I</v>
      </c>
    </row>
    <row r="179" spans="1:4" x14ac:dyDescent="0.25">
      <c r="A179" s="225" t="s">
        <v>553</v>
      </c>
      <c r="B179" s="224" t="s">
        <v>370</v>
      </c>
      <c r="C179" s="288" t="s">
        <v>402</v>
      </c>
      <c r="D179" s="221" t="str">
        <f t="shared" si="2"/>
        <v>T-RES</v>
      </c>
    </row>
    <row r="180" spans="1:4" x14ac:dyDescent="0.25">
      <c r="A180" s="225" t="s">
        <v>553</v>
      </c>
      <c r="B180" s="224" t="s">
        <v>371</v>
      </c>
      <c r="C180" s="288"/>
      <c r="D180" s="221" t="str">
        <f t="shared" si="2"/>
        <v>T-RES</v>
      </c>
    </row>
    <row r="181" spans="1:4" x14ac:dyDescent="0.25">
      <c r="A181" s="225" t="s">
        <v>553</v>
      </c>
      <c r="B181" s="224" t="s">
        <v>372</v>
      </c>
      <c r="C181" s="288"/>
      <c r="D181" s="221" t="str">
        <f t="shared" si="2"/>
        <v>T-RES</v>
      </c>
    </row>
    <row r="182" spans="1:4" x14ac:dyDescent="0.25">
      <c r="A182" s="225" t="s">
        <v>553</v>
      </c>
      <c r="B182" s="224" t="s">
        <v>373</v>
      </c>
      <c r="C182" s="288"/>
      <c r="D182" s="221" t="str">
        <f t="shared" si="2"/>
        <v>T-RES</v>
      </c>
    </row>
    <row r="183" spans="1:4" x14ac:dyDescent="0.25">
      <c r="A183" s="225" t="s">
        <v>553</v>
      </c>
      <c r="B183" s="224" t="s">
        <v>374</v>
      </c>
      <c r="C183" s="288"/>
      <c r="D183" s="221" t="str">
        <f t="shared" si="2"/>
        <v>T-RES</v>
      </c>
    </row>
    <row r="184" spans="1:4" x14ac:dyDescent="0.25">
      <c r="A184" s="225" t="s">
        <v>553</v>
      </c>
      <c r="B184" s="224" t="s">
        <v>375</v>
      </c>
      <c r="C184" s="288"/>
      <c r="D184" s="221" t="str">
        <f t="shared" si="2"/>
        <v>T-RES</v>
      </c>
    </row>
    <row r="185" spans="1:4" x14ac:dyDescent="0.25">
      <c r="A185" s="225" t="s">
        <v>445</v>
      </c>
      <c r="B185" s="224" t="s">
        <v>376</v>
      </c>
      <c r="C185" s="288" t="s">
        <v>399</v>
      </c>
      <c r="D185" s="221" t="str">
        <f t="shared" si="2"/>
        <v>X01</v>
      </c>
    </row>
    <row r="186" spans="1:4" x14ac:dyDescent="0.25">
      <c r="A186" s="225" t="s">
        <v>445</v>
      </c>
      <c r="B186" s="224" t="s">
        <v>377</v>
      </c>
      <c r="C186" s="288"/>
      <c r="D186" s="221" t="str">
        <f t="shared" si="2"/>
        <v>X01</v>
      </c>
    </row>
    <row r="187" spans="1:4" x14ac:dyDescent="0.25">
      <c r="A187" s="225" t="s">
        <v>445</v>
      </c>
      <c r="B187" s="224" t="s">
        <v>378</v>
      </c>
      <c r="C187" s="288"/>
      <c r="D187" s="221" t="str">
        <f t="shared" si="2"/>
        <v>X01</v>
      </c>
    </row>
    <row r="188" spans="1:4" x14ac:dyDescent="0.25">
      <c r="A188" s="225" t="s">
        <v>445</v>
      </c>
      <c r="B188" s="224" t="s">
        <v>379</v>
      </c>
      <c r="C188" s="288"/>
      <c r="D188" s="221" t="str">
        <f t="shared" si="2"/>
        <v>X01</v>
      </c>
    </row>
    <row r="189" spans="1:4" x14ac:dyDescent="0.25">
      <c r="A189" s="225" t="s">
        <v>445</v>
      </c>
      <c r="B189" s="224" t="s">
        <v>380</v>
      </c>
      <c r="C189" s="288"/>
      <c r="D189" s="221" t="str">
        <f t="shared" si="2"/>
        <v>X01</v>
      </c>
    </row>
    <row r="190" spans="1:4" x14ac:dyDescent="0.25">
      <c r="A190" s="225" t="s">
        <v>445</v>
      </c>
      <c r="B190" s="224" t="s">
        <v>381</v>
      </c>
      <c r="C190" s="288"/>
      <c r="D190" s="221" t="str">
        <f t="shared" si="2"/>
        <v>X01</v>
      </c>
    </row>
    <row r="191" spans="1:4" x14ac:dyDescent="0.25">
      <c r="A191" s="225" t="s">
        <v>552</v>
      </c>
      <c r="B191" s="224" t="s">
        <v>382</v>
      </c>
      <c r="C191" s="288" t="s">
        <v>402</v>
      </c>
      <c r="D191" s="221" t="str">
        <f t="shared" si="2"/>
        <v>ZZZ</v>
      </c>
    </row>
    <row r="192" spans="1:4" x14ac:dyDescent="0.25">
      <c r="A192" s="225" t="s">
        <v>552</v>
      </c>
      <c r="B192" s="224" t="s">
        <v>383</v>
      </c>
      <c r="C192" s="288"/>
      <c r="D192" s="221" t="str">
        <f t="shared" si="2"/>
        <v>ZZZ</v>
      </c>
    </row>
    <row r="193" spans="1:4" x14ac:dyDescent="0.25">
      <c r="A193" s="225" t="s">
        <v>552</v>
      </c>
      <c r="B193" s="224" t="s">
        <v>384</v>
      </c>
      <c r="C193" s="288"/>
      <c r="D193" s="221" t="str">
        <f t="shared" si="2"/>
        <v>ZZZ</v>
      </c>
    </row>
    <row r="194" spans="1:4" x14ac:dyDescent="0.25">
      <c r="A194" s="225" t="s">
        <v>552</v>
      </c>
      <c r="B194" s="224" t="s">
        <v>385</v>
      </c>
      <c r="C194" s="288"/>
      <c r="D194" s="221" t="str">
        <f t="shared" ref="D194:D205" si="3">TRIM(A194)</f>
        <v>ZZZ</v>
      </c>
    </row>
    <row r="195" spans="1:4" x14ac:dyDescent="0.25">
      <c r="A195" s="225" t="s">
        <v>552</v>
      </c>
      <c r="B195" s="224" t="s">
        <v>386</v>
      </c>
      <c r="C195" s="288"/>
      <c r="D195" s="221" t="str">
        <f t="shared" si="3"/>
        <v>ZZZ</v>
      </c>
    </row>
    <row r="196" spans="1:4" x14ac:dyDescent="0.25">
      <c r="A196" s="225" t="s">
        <v>552</v>
      </c>
      <c r="B196" s="224" t="s">
        <v>387</v>
      </c>
      <c r="C196" s="288"/>
      <c r="D196" s="221" t="str">
        <f t="shared" si="3"/>
        <v>ZZZ</v>
      </c>
    </row>
    <row r="197" spans="1:4" x14ac:dyDescent="0.25">
      <c r="A197" s="225" t="s">
        <v>552</v>
      </c>
      <c r="B197" s="224" t="s">
        <v>388</v>
      </c>
      <c r="C197" s="288"/>
      <c r="D197" s="221" t="str">
        <f t="shared" si="3"/>
        <v>ZZZ</v>
      </c>
    </row>
    <row r="198" spans="1:4" x14ac:dyDescent="0.25">
      <c r="A198" s="225" t="s">
        <v>552</v>
      </c>
      <c r="B198" s="224" t="s">
        <v>389</v>
      </c>
      <c r="C198" s="288"/>
      <c r="D198" s="221" t="str">
        <f t="shared" si="3"/>
        <v>ZZZ</v>
      </c>
    </row>
    <row r="199" spans="1:4" x14ac:dyDescent="0.25">
      <c r="A199" s="225" t="s">
        <v>552</v>
      </c>
      <c r="B199" s="224" t="s">
        <v>390</v>
      </c>
      <c r="C199" s="288"/>
      <c r="D199" s="221" t="str">
        <f t="shared" si="3"/>
        <v>ZZZ</v>
      </c>
    </row>
    <row r="200" spans="1:4" x14ac:dyDescent="0.25">
      <c r="A200" s="225" t="s">
        <v>552</v>
      </c>
      <c r="B200" s="224" t="s">
        <v>391</v>
      </c>
      <c r="C200" s="288"/>
      <c r="D200" s="221" t="str">
        <f t="shared" si="3"/>
        <v>ZZZ</v>
      </c>
    </row>
    <row r="201" spans="1:4" x14ac:dyDescent="0.25">
      <c r="A201" s="225" t="s">
        <v>552</v>
      </c>
      <c r="B201" s="224" t="s">
        <v>392</v>
      </c>
      <c r="C201" s="288"/>
      <c r="D201" s="221" t="str">
        <f t="shared" si="3"/>
        <v>ZZZ</v>
      </c>
    </row>
    <row r="202" spans="1:4" x14ac:dyDescent="0.25">
      <c r="A202" s="225" t="s">
        <v>552</v>
      </c>
      <c r="B202" s="224" t="s">
        <v>393</v>
      </c>
      <c r="C202" s="288"/>
      <c r="D202" s="221" t="str">
        <f t="shared" si="3"/>
        <v>ZZZ</v>
      </c>
    </row>
    <row r="203" spans="1:4" x14ac:dyDescent="0.25">
      <c r="A203" s="225" t="s">
        <v>552</v>
      </c>
      <c r="B203" s="224" t="s">
        <v>394</v>
      </c>
      <c r="C203" s="288"/>
      <c r="D203" s="221" t="str">
        <f t="shared" si="3"/>
        <v>ZZZ</v>
      </c>
    </row>
    <row r="204" spans="1:4" x14ac:dyDescent="0.25">
      <c r="A204" s="225" t="s">
        <v>552</v>
      </c>
      <c r="B204" s="224" t="s">
        <v>395</v>
      </c>
      <c r="C204" s="288"/>
      <c r="D204" s="221" t="str">
        <f t="shared" si="3"/>
        <v>ZZZ</v>
      </c>
    </row>
    <row r="205" spans="1:4" x14ac:dyDescent="0.25">
      <c r="A205" s="225" t="s">
        <v>552</v>
      </c>
      <c r="B205" s="224" t="s">
        <v>396</v>
      </c>
      <c r="C205" s="288"/>
      <c r="D205" s="221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f0d9c22b-fcf1-4ac5-af28-836ba5e16df8"/>
    <ds:schemaRef ds:uri="http://purl.org/dc/dcmitype/"/>
    <ds:schemaRef ds:uri="http://schemas.openxmlformats.org/package/2006/metadata/core-properties"/>
    <ds:schemaRef ds:uri="http://www.w3.org/XML/1998/namespace"/>
    <ds:schemaRef ds:uri="a2e695b4-9150-42fe-b9c3-37332672e6b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2020-08-04T14:17:39Z</cp:lastPrinted>
  <dcterms:created xsi:type="dcterms:W3CDTF">2020-04-08T09:56:20Z</dcterms:created>
  <dcterms:modified xsi:type="dcterms:W3CDTF">2020-08-04T14:17:50Z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550944227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